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D:\jsu_synoptic\lecture_material\stability\"/>
    </mc:Choice>
  </mc:AlternateContent>
  <bookViews>
    <workbookView xWindow="0" yWindow="0" windowWidth="16650" windowHeight="6140" activeTab="2"/>
  </bookViews>
  <sheets>
    <sheet name="find sqrt(3)" sheetId="2" r:id="rId1"/>
    <sheet name="find e(x)=3x" sheetId="3" r:id="rId2"/>
    <sheet name="T(p) from theta_e" sheetId="1" r:id="rId3"/>
    <sheet name="wetbulb_iteration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" i="4" l="1"/>
  <c r="G4" i="1"/>
  <c r="G1" i="3"/>
  <c r="I3" i="3"/>
  <c r="I3" i="2"/>
  <c r="G30" i="2" l="1"/>
  <c r="J30" i="4"/>
  <c r="F6" i="1" l="1"/>
  <c r="D6" i="1" l="1"/>
  <c r="B6" i="1" l="1"/>
  <c r="B5" i="4" l="1"/>
  <c r="A5" i="4"/>
  <c r="C5" i="4" s="1"/>
  <c r="D2" i="4"/>
  <c r="F2" i="4" s="1"/>
  <c r="F5" i="4" l="1"/>
  <c r="G5" i="4" s="1"/>
  <c r="D5" i="4" s="1"/>
  <c r="C11" i="1"/>
  <c r="D5" i="1"/>
  <c r="F5" i="1" s="1"/>
  <c r="C3" i="3"/>
  <c r="D3" i="3" s="1"/>
  <c r="F11" i="1" l="1"/>
  <c r="B6" i="4"/>
  <c r="A6" i="4"/>
  <c r="C6" i="4" s="1"/>
  <c r="A4" i="3"/>
  <c r="C4" i="3" s="1"/>
  <c r="D4" i="3" s="1"/>
  <c r="B4" i="3"/>
  <c r="F6" i="4" l="1"/>
  <c r="G6" i="4" s="1"/>
  <c r="D6" i="4" s="1"/>
  <c r="A5" i="3"/>
  <c r="B5" i="3"/>
  <c r="B7" i="4" l="1"/>
  <c r="A7" i="4"/>
  <c r="C7" i="4" s="1"/>
  <c r="C5" i="3"/>
  <c r="D5" i="3" s="1"/>
  <c r="C3" i="2"/>
  <c r="D3" i="2" s="1"/>
  <c r="G1" i="2"/>
  <c r="F7" i="4" l="1"/>
  <c r="G7" i="4" s="1"/>
  <c r="D7" i="4" s="1"/>
  <c r="A6" i="3"/>
  <c r="B6" i="3"/>
  <c r="B4" i="2"/>
  <c r="A4" i="2"/>
  <c r="C4" i="2" s="1"/>
  <c r="D4" i="2" s="1"/>
  <c r="B8" i="4" l="1"/>
  <c r="A8" i="4"/>
  <c r="C8" i="4" s="1"/>
  <c r="C6" i="3"/>
  <c r="D6" i="3" s="1"/>
  <c r="G11" i="1"/>
  <c r="B5" i="2"/>
  <c r="A5" i="2"/>
  <c r="C5" i="2" s="1"/>
  <c r="D5" i="2" s="1"/>
  <c r="B12" i="1" l="1"/>
  <c r="F8" i="4"/>
  <c r="G8" i="4" s="1"/>
  <c r="D8" i="4" s="1"/>
  <c r="B7" i="3"/>
  <c r="B6" i="2"/>
  <c r="A6" i="2"/>
  <c r="C6" i="2" s="1"/>
  <c r="D6" i="2" s="1"/>
  <c r="A12" i="1" l="1"/>
  <c r="B9" i="4"/>
  <c r="A9" i="4"/>
  <c r="C9" i="4" s="1"/>
  <c r="A7" i="3"/>
  <c r="C7" i="3" s="1"/>
  <c r="D7" i="3" s="1"/>
  <c r="C12" i="1"/>
  <c r="B7" i="2"/>
  <c r="A7" i="2"/>
  <c r="C7" i="2" s="1"/>
  <c r="D7" i="2" s="1"/>
  <c r="F9" i="4" l="1"/>
  <c r="G9" i="4" s="1"/>
  <c r="D9" i="4" s="1"/>
  <c r="F12" i="1"/>
  <c r="G12" i="1" s="1"/>
  <c r="D12" i="1" s="1"/>
  <c r="B8" i="3"/>
  <c r="B8" i="2"/>
  <c r="A8" i="2"/>
  <c r="C8" i="2" s="1"/>
  <c r="D8" i="2" s="1"/>
  <c r="B10" i="4" l="1"/>
  <c r="A10" i="4"/>
  <c r="C10" i="4" s="1"/>
  <c r="A13" i="1"/>
  <c r="B13" i="1"/>
  <c r="A8" i="3"/>
  <c r="C8" i="3" s="1"/>
  <c r="D8" i="3" s="1"/>
  <c r="B9" i="2"/>
  <c r="A9" i="2"/>
  <c r="C9" i="2" s="1"/>
  <c r="D9" i="2" s="1"/>
  <c r="F10" i="4" l="1"/>
  <c r="G10" i="4" s="1"/>
  <c r="D10" i="4" s="1"/>
  <c r="C13" i="1"/>
  <c r="A9" i="3"/>
  <c r="B9" i="3"/>
  <c r="B10" i="2"/>
  <c r="A10" i="2"/>
  <c r="C10" i="2" s="1"/>
  <c r="D10" i="2" s="1"/>
  <c r="B11" i="4" l="1"/>
  <c r="A11" i="4"/>
  <c r="C11" i="4" s="1"/>
  <c r="F13" i="1"/>
  <c r="G13" i="1" s="1"/>
  <c r="D13" i="1" s="1"/>
  <c r="C9" i="3"/>
  <c r="D9" i="3" s="1"/>
  <c r="B11" i="2"/>
  <c r="A11" i="2"/>
  <c r="C11" i="2" s="1"/>
  <c r="D11" i="2" s="1"/>
  <c r="F11" i="4" l="1"/>
  <c r="G11" i="4" s="1"/>
  <c r="D11" i="4" s="1"/>
  <c r="A14" i="1"/>
  <c r="B14" i="1"/>
  <c r="A10" i="3"/>
  <c r="B12" i="2"/>
  <c r="A12" i="2"/>
  <c r="C12" i="2" s="1"/>
  <c r="D12" i="2" s="1"/>
  <c r="B12" i="4" l="1"/>
  <c r="A12" i="4"/>
  <c r="C12" i="4" s="1"/>
  <c r="C14" i="1"/>
  <c r="B10" i="3"/>
  <c r="C10" i="3" s="1"/>
  <c r="D10" i="3" s="1"/>
  <c r="B13" i="2"/>
  <c r="A13" i="2"/>
  <c r="C13" i="2" s="1"/>
  <c r="D13" i="2" s="1"/>
  <c r="F12" i="4" l="1"/>
  <c r="G12" i="4" s="1"/>
  <c r="D12" i="4" s="1"/>
  <c r="F14" i="1"/>
  <c r="G14" i="1" s="1"/>
  <c r="D14" i="1" s="1"/>
  <c r="B11" i="3"/>
  <c r="B14" i="2"/>
  <c r="A14" i="2"/>
  <c r="C14" i="2" s="1"/>
  <c r="D14" i="2" s="1"/>
  <c r="B13" i="4" l="1"/>
  <c r="A13" i="4"/>
  <c r="C13" i="4" s="1"/>
  <c r="A15" i="1"/>
  <c r="A11" i="3"/>
  <c r="C11" i="3" s="1"/>
  <c r="D11" i="3" s="1"/>
  <c r="B15" i="2"/>
  <c r="A15" i="2"/>
  <c r="C15" i="2" s="1"/>
  <c r="D15" i="2" s="1"/>
  <c r="F13" i="4" l="1"/>
  <c r="G13" i="4" s="1"/>
  <c r="D13" i="4" s="1"/>
  <c r="B15" i="1"/>
  <c r="C15" i="1" s="1"/>
  <c r="A12" i="3"/>
  <c r="B12" i="3"/>
  <c r="B16" i="2"/>
  <c r="A16" i="2"/>
  <c r="C16" i="2" s="1"/>
  <c r="D16" i="2" s="1"/>
  <c r="B14" i="4" l="1"/>
  <c r="A14" i="4"/>
  <c r="C14" i="4" s="1"/>
  <c r="F15" i="1"/>
  <c r="G15" i="1" s="1"/>
  <c r="D15" i="1" s="1"/>
  <c r="C12" i="3"/>
  <c r="D12" i="3" s="1"/>
  <c r="B17" i="2"/>
  <c r="A17" i="2"/>
  <c r="C17" i="2" s="1"/>
  <c r="D17" i="2" s="1"/>
  <c r="F14" i="4" l="1"/>
  <c r="G14" i="4" s="1"/>
  <c r="D14" i="4" s="1"/>
  <c r="A16" i="1"/>
  <c r="B16" i="1"/>
  <c r="A13" i="3"/>
  <c r="B18" i="2"/>
  <c r="A18" i="2"/>
  <c r="C18" i="2" s="1"/>
  <c r="D18" i="2" s="1"/>
  <c r="B15" i="4" l="1"/>
  <c r="A15" i="4"/>
  <c r="C15" i="4" s="1"/>
  <c r="C16" i="1"/>
  <c r="B13" i="3"/>
  <c r="C13" i="3" s="1"/>
  <c r="D13" i="3" s="1"/>
  <c r="B19" i="2"/>
  <c r="A19" i="2"/>
  <c r="C19" i="2" s="1"/>
  <c r="D19" i="2" s="1"/>
  <c r="F15" i="4" l="1"/>
  <c r="G15" i="4" s="1"/>
  <c r="D15" i="4" s="1"/>
  <c r="F16" i="1"/>
  <c r="G16" i="1" s="1"/>
  <c r="D16" i="1" s="1"/>
  <c r="A14" i="3"/>
  <c r="B20" i="2"/>
  <c r="A20" i="2"/>
  <c r="C20" i="2" s="1"/>
  <c r="D20" i="2" s="1"/>
  <c r="B16" i="4" l="1"/>
  <c r="A16" i="4"/>
  <c r="C16" i="4" s="1"/>
  <c r="A17" i="1"/>
  <c r="B14" i="3"/>
  <c r="C14" i="3" s="1"/>
  <c r="D14" i="3" s="1"/>
  <c r="B21" i="2"/>
  <c r="A21" i="2"/>
  <c r="C21" i="2" s="1"/>
  <c r="D21" i="2" s="1"/>
  <c r="F16" i="4" l="1"/>
  <c r="G16" i="4" s="1"/>
  <c r="D16" i="4"/>
  <c r="B17" i="1"/>
  <c r="C17" i="1" s="1"/>
  <c r="A15" i="3"/>
  <c r="B22" i="2"/>
  <c r="A22" i="2"/>
  <c r="C22" i="2" s="1"/>
  <c r="D22" i="2" s="1"/>
  <c r="B17" i="4" l="1"/>
  <c r="A17" i="4"/>
  <c r="F17" i="1"/>
  <c r="G17" i="1" s="1"/>
  <c r="D17" i="1" s="1"/>
  <c r="B15" i="3"/>
  <c r="C15" i="3" s="1"/>
  <c r="D15" i="3" s="1"/>
  <c r="B23" i="2"/>
  <c r="A23" i="2"/>
  <c r="C23" i="2" s="1"/>
  <c r="D23" i="2" s="1"/>
  <c r="A18" i="1" l="1"/>
  <c r="C17" i="4"/>
  <c r="B18" i="1"/>
  <c r="B16" i="3"/>
  <c r="B24" i="2"/>
  <c r="A24" i="2"/>
  <c r="C24" i="2" s="1"/>
  <c r="D24" i="2" s="1"/>
  <c r="C18" i="1" l="1"/>
  <c r="F17" i="4"/>
  <c r="G17" i="4" s="1"/>
  <c r="D17" i="4" s="1"/>
  <c r="A16" i="3"/>
  <c r="C16" i="3" s="1"/>
  <c r="D16" i="3" s="1"/>
  <c r="B25" i="2"/>
  <c r="A25" i="2"/>
  <c r="C25" i="2" s="1"/>
  <c r="D25" i="2" s="1"/>
  <c r="F18" i="1" l="1"/>
  <c r="G18" i="1" s="1"/>
  <c r="D18" i="1" s="1"/>
  <c r="B19" i="1" s="1"/>
  <c r="B18" i="4"/>
  <c r="A18" i="4"/>
  <c r="C18" i="4" s="1"/>
  <c r="B17" i="3"/>
  <c r="B26" i="2"/>
  <c r="A26" i="2"/>
  <c r="C26" i="2" s="1"/>
  <c r="D26" i="2" s="1"/>
  <c r="F18" i="4" l="1"/>
  <c r="G18" i="4" s="1"/>
  <c r="D18" i="4"/>
  <c r="A19" i="1"/>
  <c r="C19" i="1" s="1"/>
  <c r="A17" i="3"/>
  <c r="C17" i="3" s="1"/>
  <c r="D17" i="3" s="1"/>
  <c r="B27" i="2"/>
  <c r="A27" i="2"/>
  <c r="C27" i="2" s="1"/>
  <c r="D27" i="2" s="1"/>
  <c r="B19" i="4" l="1"/>
  <c r="A19" i="4"/>
  <c r="C19" i="4" s="1"/>
  <c r="F19" i="1"/>
  <c r="G19" i="1" s="1"/>
  <c r="D19" i="1" s="1"/>
  <c r="B18" i="3"/>
  <c r="B28" i="2"/>
  <c r="A28" i="2"/>
  <c r="C28" i="2" s="1"/>
  <c r="D28" i="2" s="1"/>
  <c r="F19" i="4" l="1"/>
  <c r="G19" i="4" s="1"/>
  <c r="D19" i="4" s="1"/>
  <c r="B20" i="1"/>
  <c r="A18" i="3"/>
  <c r="C18" i="3" s="1"/>
  <c r="D18" i="3" s="1"/>
  <c r="B29" i="2"/>
  <c r="A29" i="2"/>
  <c r="C29" i="2" s="1"/>
  <c r="D29" i="2" s="1"/>
  <c r="B20" i="4" l="1"/>
  <c r="A20" i="4"/>
  <c r="C20" i="4" s="1"/>
  <c r="A20" i="1"/>
  <c r="C20" i="1" s="1"/>
  <c r="B19" i="3"/>
  <c r="A19" i="3"/>
  <c r="B30" i="2"/>
  <c r="A30" i="2"/>
  <c r="C30" i="2" s="1"/>
  <c r="D30" i="2" s="1"/>
  <c r="C19" i="3" l="1"/>
  <c r="D19" i="3" s="1"/>
  <c r="A20" i="3" s="1"/>
  <c r="F20" i="4"/>
  <c r="G20" i="4" s="1"/>
  <c r="D20" i="4" s="1"/>
  <c r="F20" i="1"/>
  <c r="G20" i="1" s="1"/>
  <c r="D20" i="1" s="1"/>
  <c r="B31" i="2"/>
  <c r="A31" i="2"/>
  <c r="C31" i="2" s="1"/>
  <c r="D31" i="2" s="1"/>
  <c r="B21" i="4" l="1"/>
  <c r="A21" i="4"/>
  <c r="C21" i="4" s="1"/>
  <c r="A21" i="1"/>
  <c r="B21" i="1"/>
  <c r="C21" i="1" s="1"/>
  <c r="B20" i="3"/>
  <c r="C20" i="3" s="1"/>
  <c r="D20" i="3" s="1"/>
  <c r="B32" i="2"/>
  <c r="A32" i="2"/>
  <c r="C32" i="2" s="1"/>
  <c r="D32" i="2" s="1"/>
  <c r="F21" i="4" l="1"/>
  <c r="G21" i="4" s="1"/>
  <c r="D21" i="4" s="1"/>
  <c r="F21" i="1"/>
  <c r="G21" i="1" s="1"/>
  <c r="D21" i="1" s="1"/>
  <c r="B21" i="3"/>
  <c r="B33" i="2"/>
  <c r="A33" i="2"/>
  <c r="C33" i="2" s="1"/>
  <c r="D33" i="2" s="1"/>
  <c r="B22" i="4" l="1"/>
  <c r="A22" i="4"/>
  <c r="C22" i="4" s="1"/>
  <c r="B22" i="1"/>
  <c r="A22" i="1"/>
  <c r="C22" i="1" s="1"/>
  <c r="A21" i="3"/>
  <c r="C21" i="3" s="1"/>
  <c r="D21" i="3" s="1"/>
  <c r="B34" i="2"/>
  <c r="A34" i="2"/>
  <c r="C34" i="2" s="1"/>
  <c r="D34" i="2" s="1"/>
  <c r="F22" i="4" l="1"/>
  <c r="G22" i="4" s="1"/>
  <c r="D22" i="4" s="1"/>
  <c r="F22" i="1"/>
  <c r="G22" i="1" s="1"/>
  <c r="D22" i="1" s="1"/>
  <c r="B22" i="3"/>
  <c r="B35" i="2"/>
  <c r="A35" i="2"/>
  <c r="C35" i="2" s="1"/>
  <c r="D35" i="2" s="1"/>
  <c r="B23" i="4" l="1"/>
  <c r="A23" i="4"/>
  <c r="A23" i="1"/>
  <c r="B23" i="1"/>
  <c r="A22" i="3"/>
  <c r="C22" i="3" s="1"/>
  <c r="D22" i="3" s="1"/>
  <c r="B36" i="2"/>
  <c r="A36" i="2"/>
  <c r="C36" i="2" s="1"/>
  <c r="D36" i="2" s="1"/>
  <c r="C23" i="4" l="1"/>
  <c r="C23" i="1"/>
  <c r="A23" i="3"/>
  <c r="B23" i="3"/>
  <c r="B37" i="2"/>
  <c r="A37" i="2"/>
  <c r="C37" i="2" s="1"/>
  <c r="D37" i="2" s="1"/>
  <c r="F23" i="4" l="1"/>
  <c r="G23" i="4" s="1"/>
  <c r="D23" i="4" s="1"/>
  <c r="F23" i="1"/>
  <c r="G23" i="1" s="1"/>
  <c r="D23" i="1" s="1"/>
  <c r="C23" i="3"/>
  <c r="D23" i="3" s="1"/>
  <c r="B38" i="2"/>
  <c r="A38" i="2"/>
  <c r="C38" i="2" s="1"/>
  <c r="D38" i="2" s="1"/>
  <c r="B24" i="4" l="1"/>
  <c r="A24" i="4"/>
  <c r="C24" i="4" s="1"/>
  <c r="B24" i="1"/>
  <c r="A24" i="1"/>
  <c r="C24" i="1" s="1"/>
  <c r="A24" i="3"/>
  <c r="B24" i="3"/>
  <c r="B39" i="2"/>
  <c r="A39" i="2"/>
  <c r="C39" i="2" s="1"/>
  <c r="D39" i="2" s="1"/>
  <c r="F24" i="4" l="1"/>
  <c r="G24" i="4" s="1"/>
  <c r="D24" i="4" s="1"/>
  <c r="F24" i="1"/>
  <c r="G24" i="1" s="1"/>
  <c r="D24" i="1" s="1"/>
  <c r="C24" i="3"/>
  <c r="D24" i="3" s="1"/>
  <c r="B40" i="2"/>
  <c r="A40" i="2"/>
  <c r="C40" i="2" s="1"/>
  <c r="D40" i="2" s="1"/>
  <c r="B25" i="4" l="1"/>
  <c r="A25" i="4"/>
  <c r="C25" i="4" s="1"/>
  <c r="A25" i="1"/>
  <c r="B25" i="1"/>
  <c r="C25" i="1" s="1"/>
  <c r="A25" i="3"/>
  <c r="B25" i="3"/>
  <c r="B41" i="2"/>
  <c r="A41" i="2"/>
  <c r="C41" i="2" s="1"/>
  <c r="D41" i="2" s="1"/>
  <c r="F25" i="4" l="1"/>
  <c r="G25" i="4" s="1"/>
  <c r="D25" i="4" s="1"/>
  <c r="F25" i="1"/>
  <c r="G25" i="1" s="1"/>
  <c r="D25" i="1" s="1"/>
  <c r="C25" i="3"/>
  <c r="D25" i="3" s="1"/>
  <c r="B42" i="2"/>
  <c r="A42" i="2"/>
  <c r="C42" i="2" s="1"/>
  <c r="D42" i="2" s="1"/>
  <c r="B26" i="4" l="1"/>
  <c r="A26" i="4"/>
  <c r="C26" i="4" s="1"/>
  <c r="B26" i="1"/>
  <c r="A26" i="1"/>
  <c r="A26" i="3"/>
  <c r="B26" i="3"/>
  <c r="C26" i="3" l="1"/>
  <c r="D26" i="3" s="1"/>
  <c r="A27" i="3" s="1"/>
  <c r="C26" i="1"/>
  <c r="F26" i="4"/>
  <c r="G26" i="4" s="1"/>
  <c r="D26" i="4"/>
  <c r="B27" i="3" l="1"/>
  <c r="C27" i="3" s="1"/>
  <c r="D27" i="3" s="1"/>
  <c r="F26" i="1"/>
  <c r="G26" i="1" s="1"/>
  <c r="D26" i="1" s="1"/>
  <c r="A27" i="1" s="1"/>
  <c r="B27" i="4"/>
  <c r="A27" i="4"/>
  <c r="C27" i="4" s="1"/>
  <c r="B28" i="3" l="1"/>
  <c r="A28" i="3"/>
  <c r="C28" i="3" s="1"/>
  <c r="D28" i="3" s="1"/>
  <c r="F27" i="4"/>
  <c r="G27" i="4" s="1"/>
  <c r="D27" i="4" s="1"/>
  <c r="B27" i="1"/>
  <c r="C27" i="1" s="1"/>
  <c r="B28" i="4" l="1"/>
  <c r="A28" i="4"/>
  <c r="C28" i="4" s="1"/>
  <c r="F27" i="1"/>
  <c r="G27" i="1" s="1"/>
  <c r="D27" i="1" s="1"/>
  <c r="A29" i="3"/>
  <c r="B29" i="3"/>
  <c r="F28" i="4" l="1"/>
  <c r="G28" i="4" s="1"/>
  <c r="D28" i="4"/>
  <c r="A28" i="1"/>
  <c r="B28" i="1"/>
  <c r="C29" i="3"/>
  <c r="D29" i="3" s="1"/>
  <c r="B29" i="4" l="1"/>
  <c r="A29" i="4"/>
  <c r="C29" i="4" s="1"/>
  <c r="C28" i="1"/>
  <c r="A30" i="3"/>
  <c r="B30" i="3"/>
  <c r="F29" i="4" l="1"/>
  <c r="G29" i="4" s="1"/>
  <c r="D29" i="4" s="1"/>
  <c r="F28" i="1"/>
  <c r="G28" i="1" s="1"/>
  <c r="D28" i="1" s="1"/>
  <c r="C30" i="3"/>
  <c r="D30" i="3" s="1"/>
  <c r="B31" i="3" l="1"/>
  <c r="G30" i="3"/>
  <c r="B30" i="4"/>
  <c r="A30" i="4"/>
  <c r="C30" i="4" s="1"/>
  <c r="A29" i="1"/>
  <c r="B29" i="1"/>
  <c r="A31" i="3" l="1"/>
  <c r="C31" i="3" s="1"/>
  <c r="C29" i="1"/>
  <c r="F29" i="1" s="1"/>
  <c r="G29" i="1" s="1"/>
  <c r="D29" i="1" s="1"/>
  <c r="F30" i="4"/>
  <c r="G30" i="4" s="1"/>
  <c r="D30" i="4"/>
  <c r="D31" i="3" l="1"/>
  <c r="A32" i="3" s="1"/>
  <c r="B31" i="4"/>
  <c r="A31" i="4"/>
  <c r="C31" i="4" s="1"/>
  <c r="B30" i="1"/>
  <c r="B32" i="3" l="1"/>
  <c r="C32" i="3" s="1"/>
  <c r="D31" i="4"/>
  <c r="F31" i="4"/>
  <c r="G31" i="4" s="1"/>
  <c r="A30" i="1"/>
  <c r="C30" i="1" s="1"/>
  <c r="D32" i="3" l="1"/>
  <c r="B33" i="3" s="1"/>
  <c r="B32" i="4"/>
  <c r="A32" i="4"/>
  <c r="C32" i="4" s="1"/>
  <c r="F30" i="1"/>
  <c r="G30" i="1" s="1"/>
  <c r="D30" i="1" s="1"/>
  <c r="A33" i="3" l="1"/>
  <c r="C33" i="3" s="1"/>
  <c r="F32" i="4"/>
  <c r="G32" i="4" s="1"/>
  <c r="D32" i="4"/>
  <c r="A31" i="1"/>
  <c r="B31" i="1"/>
  <c r="D33" i="3" l="1"/>
  <c r="A34" i="3" s="1"/>
  <c r="B33" i="4"/>
  <c r="A33" i="4"/>
  <c r="C33" i="4" s="1"/>
  <c r="C31" i="1"/>
  <c r="B34" i="3" l="1"/>
  <c r="C34" i="3" s="1"/>
  <c r="F33" i="4"/>
  <c r="G33" i="4" s="1"/>
  <c r="D33" i="4" s="1"/>
  <c r="F31" i="1"/>
  <c r="G31" i="1" s="1"/>
  <c r="D31" i="1" s="1"/>
  <c r="D34" i="3" l="1"/>
  <c r="A35" i="3" s="1"/>
  <c r="B34" i="4"/>
  <c r="A34" i="4"/>
  <c r="C34" i="4" s="1"/>
  <c r="A32" i="1"/>
  <c r="B32" i="1"/>
  <c r="B35" i="3" l="1"/>
  <c r="C35" i="3" s="1"/>
  <c r="D35" i="3" s="1"/>
  <c r="F34" i="4"/>
  <c r="G34" i="4" s="1"/>
  <c r="D34" i="4"/>
  <c r="C32" i="1"/>
  <c r="A36" i="3" l="1"/>
  <c r="B36" i="3"/>
  <c r="F32" i="1"/>
  <c r="G32" i="1" s="1"/>
  <c r="D32" i="1" s="1"/>
  <c r="B35" i="4"/>
  <c r="A35" i="4"/>
  <c r="C35" i="4" s="1"/>
  <c r="C36" i="3" l="1"/>
  <c r="D36" i="3" s="1"/>
  <c r="B33" i="1"/>
  <c r="A33" i="1"/>
  <c r="C33" i="1" s="1"/>
  <c r="J33" i="1" s="1"/>
  <c r="F35" i="4"/>
  <c r="G35" i="4" s="1"/>
  <c r="D35" i="4" s="1"/>
  <c r="A37" i="3" l="1"/>
  <c r="B37" i="3"/>
  <c r="B36" i="4"/>
  <c r="A36" i="4"/>
  <c r="C36" i="4" s="1"/>
  <c r="F33" i="1"/>
  <c r="G33" i="1" s="1"/>
  <c r="D33" i="1" s="1"/>
  <c r="C37" i="3" l="1"/>
  <c r="D37" i="3" s="1"/>
  <c r="F36" i="4"/>
  <c r="G36" i="4" s="1"/>
  <c r="D36" i="4"/>
  <c r="B34" i="1"/>
  <c r="A38" i="3" l="1"/>
  <c r="B38" i="3"/>
  <c r="B37" i="4"/>
  <c r="A37" i="4"/>
  <c r="C37" i="4" s="1"/>
  <c r="A34" i="1"/>
  <c r="C34" i="1" s="1"/>
  <c r="C38" i="3" l="1"/>
  <c r="D38" i="3" s="1"/>
  <c r="F37" i="4"/>
  <c r="G37" i="4" s="1"/>
  <c r="D37" i="4" s="1"/>
  <c r="F34" i="1"/>
  <c r="G34" i="1" s="1"/>
  <c r="D34" i="1" s="1"/>
  <c r="B39" i="3" l="1"/>
  <c r="A39" i="3"/>
  <c r="B38" i="4"/>
  <c r="A38" i="4"/>
  <c r="C38" i="4" s="1"/>
  <c r="A35" i="1"/>
  <c r="B35" i="1"/>
  <c r="C39" i="3" l="1"/>
  <c r="D39" i="3" s="1"/>
  <c r="A40" i="3" s="1"/>
  <c r="F38" i="4"/>
  <c r="G38" i="4" s="1"/>
  <c r="D38" i="4"/>
  <c r="C35" i="1"/>
  <c r="B40" i="3" l="1"/>
  <c r="C40" i="3" s="1"/>
  <c r="D40" i="3" s="1"/>
  <c r="B41" i="3" s="1"/>
  <c r="A39" i="4"/>
  <c r="B39" i="4"/>
  <c r="F35" i="1"/>
  <c r="G35" i="1" s="1"/>
  <c r="D35" i="1" s="1"/>
  <c r="A41" i="3" l="1"/>
  <c r="C41" i="3" s="1"/>
  <c r="D41" i="3" s="1"/>
  <c r="B42" i="3" s="1"/>
  <c r="C39" i="4"/>
  <c r="B36" i="1"/>
  <c r="A42" i="3" l="1"/>
  <c r="C42" i="3" s="1"/>
  <c r="D42" i="3" s="1"/>
  <c r="F39" i="4"/>
  <c r="G39" i="4" s="1"/>
  <c r="D39" i="4" s="1"/>
  <c r="A36" i="1"/>
  <c r="C36" i="1" s="1"/>
  <c r="B40" i="4" l="1"/>
  <c r="A40" i="4"/>
  <c r="C40" i="4" s="1"/>
  <c r="F36" i="1"/>
  <c r="G36" i="1" s="1"/>
  <c r="D36" i="1" s="1"/>
  <c r="F40" i="4" l="1"/>
  <c r="G40" i="4" s="1"/>
  <c r="D40" i="4"/>
  <c r="A37" i="1"/>
  <c r="B37" i="1"/>
  <c r="A41" i="4" l="1"/>
  <c r="B41" i="4"/>
  <c r="C37" i="1"/>
  <c r="C41" i="4" l="1"/>
  <c r="F37" i="1"/>
  <c r="G37" i="1" s="1"/>
  <c r="D37" i="1" s="1"/>
  <c r="F41" i="4" l="1"/>
  <c r="G41" i="4" s="1"/>
  <c r="D41" i="4" s="1"/>
  <c r="A38" i="1"/>
  <c r="B38" i="1"/>
  <c r="C38" i="1" l="1"/>
  <c r="F38" i="1" s="1"/>
  <c r="G38" i="1" s="1"/>
  <c r="B42" i="4"/>
  <c r="A42" i="4"/>
  <c r="C42" i="4" s="1"/>
  <c r="D38" i="1" l="1"/>
  <c r="B39" i="1" s="1"/>
  <c r="F42" i="4"/>
  <c r="G42" i="4" s="1"/>
  <c r="D42" i="4"/>
  <c r="A39" i="1" l="1"/>
  <c r="C39" i="1" s="1"/>
  <c r="A43" i="4"/>
  <c r="B43" i="4"/>
  <c r="F39" i="1" l="1"/>
  <c r="G39" i="1" s="1"/>
  <c r="C43" i="4"/>
  <c r="D39" i="1" l="1"/>
  <c r="B40" i="1" s="1"/>
  <c r="F43" i="4"/>
  <c r="G43" i="4" s="1"/>
  <c r="D43" i="4" s="1"/>
  <c r="A40" i="1" l="1"/>
  <c r="C40" i="1" s="1"/>
  <c r="F40" i="1" s="1"/>
  <c r="G40" i="1" s="1"/>
  <c r="B44" i="4"/>
  <c r="A44" i="4"/>
  <c r="C44" i="4" s="1"/>
  <c r="D40" i="1" l="1"/>
  <c r="B41" i="1" s="1"/>
  <c r="F44" i="4"/>
  <c r="G44" i="4" s="1"/>
  <c r="D44" i="4"/>
  <c r="A41" i="1" l="1"/>
  <c r="C41" i="1" s="1"/>
  <c r="F41" i="1" l="1"/>
  <c r="G41" i="1" s="1"/>
  <c r="D41" i="1" s="1"/>
  <c r="B42" i="1" l="1"/>
  <c r="A42" i="1"/>
  <c r="C42" i="1" s="1"/>
  <c r="F42" i="1" l="1"/>
  <c r="G42" i="1" s="1"/>
  <c r="D42" i="1" s="1"/>
  <c r="A43" i="1" l="1"/>
  <c r="B43" i="1" l="1"/>
  <c r="C43" i="1" s="1"/>
  <c r="F43" i="1" l="1"/>
  <c r="G43" i="1" s="1"/>
  <c r="D43" i="1" s="1"/>
  <c r="A44" i="1" l="1"/>
  <c r="B44" i="1"/>
  <c r="C44" i="1" l="1"/>
  <c r="F44" i="1" l="1"/>
  <c r="G44" i="1" s="1"/>
  <c r="D44" i="1" s="1"/>
  <c r="A45" i="1" l="1"/>
  <c r="B45" i="1"/>
  <c r="C45" i="1" l="1"/>
  <c r="F45" i="1" s="1"/>
  <c r="G45" i="1" s="1"/>
  <c r="D45" i="1" s="1"/>
  <c r="B46" i="1" l="1"/>
  <c r="A46" i="1"/>
  <c r="C46" i="1" l="1"/>
  <c r="F46" i="1" l="1"/>
  <c r="G46" i="1" s="1"/>
  <c r="D46" i="1" s="1"/>
  <c r="A47" i="1" s="1"/>
  <c r="B47" i="1" l="1"/>
  <c r="C47" i="1" s="1"/>
  <c r="F47" i="1" l="1"/>
  <c r="G47" i="1" s="1"/>
  <c r="D47" i="1" s="1"/>
  <c r="A48" i="1" s="1"/>
  <c r="B48" i="1" l="1"/>
  <c r="C48" i="1" s="1"/>
  <c r="F48" i="1" l="1"/>
  <c r="G48" i="1" s="1"/>
  <c r="D48" i="1" s="1"/>
  <c r="A49" i="1" l="1"/>
  <c r="B49" i="1"/>
  <c r="C49" i="1" l="1"/>
  <c r="F49" i="1" s="1"/>
  <c r="G49" i="1" s="1"/>
  <c r="D49" i="1" s="1"/>
  <c r="B50" i="1" l="1"/>
  <c r="A50" i="1"/>
  <c r="C50" i="1" s="1"/>
  <c r="F50" i="1" l="1"/>
  <c r="G50" i="1" s="1"/>
  <c r="D50" i="1" s="1"/>
</calcChain>
</file>

<file path=xl/sharedStrings.xml><?xml version="1.0" encoding="utf-8"?>
<sst xmlns="http://schemas.openxmlformats.org/spreadsheetml/2006/main" count="58" uniqueCount="35">
  <si>
    <t>Low x1</t>
  </si>
  <si>
    <t>High x2</t>
  </si>
  <si>
    <t>Find root of x^2=3</t>
  </si>
  <si>
    <t>avg</t>
  </si>
  <si>
    <t>f(avg)</t>
  </si>
  <si>
    <t>answer=</t>
  </si>
  <si>
    <t>Find root of Tw=T-(Lv/cp)*(q-qs(Tw))</t>
  </si>
  <si>
    <t>p=</t>
  </si>
  <si>
    <t>e=</t>
  </si>
  <si>
    <t>q=</t>
  </si>
  <si>
    <t>e_s(Tw)</t>
  </si>
  <si>
    <t>q_s(e_s,p)</t>
  </si>
  <si>
    <t>T=</t>
  </si>
  <si>
    <t>Td=</t>
  </si>
  <si>
    <t>Tlcl=</t>
  </si>
  <si>
    <t>theta_e=</t>
  </si>
  <si>
    <t>theta=</t>
  </si>
  <si>
    <t>What is T at p=</t>
  </si>
  <si>
    <t>e_s(T(p))</t>
  </si>
  <si>
    <t>T(p) in C=</t>
  </si>
  <si>
    <t>Tw in C=</t>
  </si>
  <si>
    <t>Find T above LCL of lifted parcel</t>
  </si>
  <si>
    <t>Low T</t>
  </si>
  <si>
    <t>High T</t>
  </si>
  <si>
    <t>Low Tw</t>
  </si>
  <si>
    <t>High Tw</t>
  </si>
  <si>
    <t>x=</t>
  </si>
  <si>
    <t>is initial guess between initial x1 and x2?</t>
  </si>
  <si>
    <t>If no, iteration will not converge</t>
  </si>
  <si>
    <t>Find x for exp(x)=3x</t>
  </si>
  <si>
    <t>Either x is not within the range X1&lt;x&lt;x2</t>
  </si>
  <si>
    <t>or function is not setup correctly</t>
  </si>
  <si>
    <t>or there could be multiple solutions for x</t>
  </si>
  <si>
    <t>Note: this has several errors. D3 is hard-coded for pressure (should use B4). D2 maybe should use Tlcl, but then becomes circular argument?</t>
  </si>
  <si>
    <t>Note added by Pat on April 12,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</si>
</sst>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B1" workbookViewId="0">
      <selection activeCell="J3" sqref="J3:J6"/>
    </sheetView>
  </sheetViews>
  <sheetFormatPr defaultRowHeight="14.5" x14ac:dyDescent="0.35"/>
  <cols>
    <col min="3" max="3" width="15" customWidth="1"/>
    <col min="7" max="7" width="15.36328125" customWidth="1"/>
    <col min="10" max="10" width="9.08984375" customWidth="1"/>
  </cols>
  <sheetData>
    <row r="1" spans="1:10" x14ac:dyDescent="0.35">
      <c r="A1" t="s">
        <v>2</v>
      </c>
      <c r="F1" t="s">
        <v>5</v>
      </c>
      <c r="G1">
        <f>3^(0.5)</f>
        <v>1.7320508075688772</v>
      </c>
    </row>
    <row r="2" spans="1:10" x14ac:dyDescent="0.35">
      <c r="A2" t="s">
        <v>0</v>
      </c>
      <c r="B2" t="s">
        <v>1</v>
      </c>
      <c r="C2" t="s">
        <v>3</v>
      </c>
      <c r="D2" t="s">
        <v>4</v>
      </c>
    </row>
    <row r="3" spans="1:10" x14ac:dyDescent="0.35">
      <c r="A3">
        <v>1</v>
      </c>
      <c r="B3">
        <v>2</v>
      </c>
      <c r="C3">
        <f>AVERAGE(A3:B3)</f>
        <v>1.5</v>
      </c>
      <c r="D3">
        <f>C3^2-3</f>
        <v>-0.75</v>
      </c>
      <c r="F3" t="s">
        <v>27</v>
      </c>
      <c r="I3" t="str">
        <f>IF( ((A3^2-3)*(B3^2-3))&lt;0,"Yes","No")</f>
        <v>Yes</v>
      </c>
      <c r="J3" t="s">
        <v>28</v>
      </c>
    </row>
    <row r="4" spans="1:10" x14ac:dyDescent="0.35">
      <c r="A4">
        <f t="shared" ref="A4:A42" si="0">IF(D3&lt;0,C3,A3)</f>
        <v>1.5</v>
      </c>
      <c r="B4">
        <f t="shared" ref="B4:B42" si="1">IF(D3&gt;0,C3,B3)</f>
        <v>2</v>
      </c>
      <c r="C4">
        <f>AVERAGE(A4:B4)</f>
        <v>1.75</v>
      </c>
      <c r="D4">
        <f>C4^2-3</f>
        <v>6.25E-2</v>
      </c>
      <c r="J4" t="s">
        <v>30</v>
      </c>
    </row>
    <row r="5" spans="1:10" x14ac:dyDescent="0.35">
      <c r="A5">
        <f t="shared" si="0"/>
        <v>1.5</v>
      </c>
      <c r="B5">
        <f t="shared" si="1"/>
        <v>1.75</v>
      </c>
      <c r="C5">
        <f t="shared" ref="C5:C42" si="2">AVERAGE(A5:B5)</f>
        <v>1.625</v>
      </c>
      <c r="D5">
        <f t="shared" ref="D5:D42" si="3">C5^2-3</f>
        <v>-0.359375</v>
      </c>
      <c r="J5" t="s">
        <v>31</v>
      </c>
    </row>
    <row r="6" spans="1:10" x14ac:dyDescent="0.35">
      <c r="A6">
        <f t="shared" si="0"/>
        <v>1.625</v>
      </c>
      <c r="B6">
        <f t="shared" si="1"/>
        <v>1.75</v>
      </c>
      <c r="C6">
        <f t="shared" si="2"/>
        <v>1.6875</v>
      </c>
      <c r="D6">
        <f t="shared" si="3"/>
        <v>-0.15234375</v>
      </c>
      <c r="J6" t="s">
        <v>32</v>
      </c>
    </row>
    <row r="7" spans="1:10" x14ac:dyDescent="0.35">
      <c r="A7">
        <f t="shared" si="0"/>
        <v>1.6875</v>
      </c>
      <c r="B7">
        <f t="shared" si="1"/>
        <v>1.75</v>
      </c>
      <c r="C7">
        <f t="shared" si="2"/>
        <v>1.71875</v>
      </c>
      <c r="D7">
        <f t="shared" si="3"/>
        <v>-4.58984375E-2</v>
      </c>
    </row>
    <row r="8" spans="1:10" x14ac:dyDescent="0.35">
      <c r="A8">
        <f t="shared" si="0"/>
        <v>1.71875</v>
      </c>
      <c r="B8">
        <f t="shared" si="1"/>
        <v>1.75</v>
      </c>
      <c r="C8">
        <f t="shared" si="2"/>
        <v>1.734375</v>
      </c>
      <c r="D8">
        <f t="shared" si="3"/>
        <v>8.056640625E-3</v>
      </c>
    </row>
    <row r="9" spans="1:10" x14ac:dyDescent="0.35">
      <c r="A9">
        <f t="shared" si="0"/>
        <v>1.71875</v>
      </c>
      <c r="B9">
        <f t="shared" si="1"/>
        <v>1.734375</v>
      </c>
      <c r="C9">
        <f t="shared" si="2"/>
        <v>1.7265625</v>
      </c>
      <c r="D9">
        <f t="shared" si="3"/>
        <v>-1.898193359375E-2</v>
      </c>
    </row>
    <row r="10" spans="1:10" x14ac:dyDescent="0.35">
      <c r="A10">
        <f t="shared" si="0"/>
        <v>1.7265625</v>
      </c>
      <c r="B10">
        <f t="shared" si="1"/>
        <v>1.734375</v>
      </c>
      <c r="C10">
        <f t="shared" si="2"/>
        <v>1.73046875</v>
      </c>
      <c r="D10">
        <f t="shared" si="3"/>
        <v>-5.4779052734375E-3</v>
      </c>
    </row>
    <row r="11" spans="1:10" x14ac:dyDescent="0.35">
      <c r="A11">
        <f t="shared" si="0"/>
        <v>1.73046875</v>
      </c>
      <c r="B11">
        <f t="shared" si="1"/>
        <v>1.734375</v>
      </c>
      <c r="C11">
        <f t="shared" si="2"/>
        <v>1.732421875</v>
      </c>
      <c r="D11">
        <f t="shared" si="3"/>
        <v>1.285552978515625E-3</v>
      </c>
    </row>
    <row r="12" spans="1:10" x14ac:dyDescent="0.35">
      <c r="A12">
        <f t="shared" si="0"/>
        <v>1.73046875</v>
      </c>
      <c r="B12">
        <f t="shared" si="1"/>
        <v>1.732421875</v>
      </c>
      <c r="C12">
        <f t="shared" si="2"/>
        <v>1.7314453125</v>
      </c>
      <c r="D12">
        <f t="shared" si="3"/>
        <v>-2.0971298217773438E-3</v>
      </c>
    </row>
    <row r="13" spans="1:10" x14ac:dyDescent="0.35">
      <c r="A13">
        <f t="shared" si="0"/>
        <v>1.7314453125</v>
      </c>
      <c r="B13">
        <f t="shared" si="1"/>
        <v>1.732421875</v>
      </c>
      <c r="C13">
        <f t="shared" si="2"/>
        <v>1.73193359375</v>
      </c>
      <c r="D13">
        <f t="shared" si="3"/>
        <v>-4.0602684020996094E-4</v>
      </c>
    </row>
    <row r="14" spans="1:10" x14ac:dyDescent="0.35">
      <c r="A14">
        <f t="shared" si="0"/>
        <v>1.73193359375</v>
      </c>
      <c r="B14">
        <f t="shared" si="1"/>
        <v>1.732421875</v>
      </c>
      <c r="C14">
        <f t="shared" si="2"/>
        <v>1.732177734375</v>
      </c>
      <c r="D14">
        <f t="shared" si="3"/>
        <v>4.3970346450805664E-4</v>
      </c>
    </row>
    <row r="15" spans="1:10" x14ac:dyDescent="0.35">
      <c r="A15">
        <f t="shared" si="0"/>
        <v>1.73193359375</v>
      </c>
      <c r="B15">
        <f t="shared" si="1"/>
        <v>1.732177734375</v>
      </c>
      <c r="C15">
        <f t="shared" si="2"/>
        <v>1.7320556640625</v>
      </c>
      <c r="D15">
        <f t="shared" si="3"/>
        <v>1.6823410987854004E-5</v>
      </c>
    </row>
    <row r="16" spans="1:10" x14ac:dyDescent="0.35">
      <c r="A16">
        <f t="shared" si="0"/>
        <v>1.73193359375</v>
      </c>
      <c r="B16">
        <f t="shared" si="1"/>
        <v>1.7320556640625</v>
      </c>
      <c r="C16">
        <f t="shared" si="2"/>
        <v>1.73199462890625</v>
      </c>
      <c r="D16">
        <f t="shared" si="3"/>
        <v>-1.9460543990135193E-4</v>
      </c>
    </row>
    <row r="17" spans="1:7" x14ac:dyDescent="0.35">
      <c r="A17">
        <f t="shared" si="0"/>
        <v>1.73199462890625</v>
      </c>
      <c r="B17">
        <f t="shared" si="1"/>
        <v>1.7320556640625</v>
      </c>
      <c r="C17">
        <f t="shared" si="2"/>
        <v>1.732025146484375</v>
      </c>
      <c r="D17">
        <f t="shared" si="3"/>
        <v>-8.8891945779323578E-5</v>
      </c>
    </row>
    <row r="18" spans="1:7" x14ac:dyDescent="0.35">
      <c r="A18">
        <f t="shared" si="0"/>
        <v>1.732025146484375</v>
      </c>
      <c r="B18">
        <f t="shared" si="1"/>
        <v>1.7320556640625</v>
      </c>
      <c r="C18">
        <f t="shared" si="2"/>
        <v>1.7320404052734375</v>
      </c>
      <c r="D18">
        <f t="shared" si="3"/>
        <v>-3.6034500226378441E-5</v>
      </c>
    </row>
    <row r="19" spans="1:7" x14ac:dyDescent="0.35">
      <c r="A19">
        <f t="shared" si="0"/>
        <v>1.7320404052734375</v>
      </c>
      <c r="B19">
        <f t="shared" si="1"/>
        <v>1.7320556640625</v>
      </c>
      <c r="C19">
        <f t="shared" si="2"/>
        <v>1.7320480346679688</v>
      </c>
      <c r="D19">
        <f t="shared" si="3"/>
        <v>-9.6056028269231319E-6</v>
      </c>
    </row>
    <row r="20" spans="1:7" x14ac:dyDescent="0.35">
      <c r="A20">
        <f t="shared" si="0"/>
        <v>1.7320480346679688</v>
      </c>
      <c r="B20">
        <f t="shared" si="1"/>
        <v>1.7320556640625</v>
      </c>
      <c r="C20">
        <f t="shared" si="2"/>
        <v>1.7320518493652344</v>
      </c>
      <c r="D20">
        <f t="shared" si="3"/>
        <v>3.6088895285502076E-6</v>
      </c>
    </row>
    <row r="21" spans="1:7" x14ac:dyDescent="0.35">
      <c r="A21">
        <f t="shared" si="0"/>
        <v>1.7320480346679688</v>
      </c>
      <c r="B21">
        <f t="shared" si="1"/>
        <v>1.7320518493652344</v>
      </c>
      <c r="C21">
        <f t="shared" si="2"/>
        <v>1.7320499420166016</v>
      </c>
      <c r="D21">
        <f t="shared" si="3"/>
        <v>-2.9983602871652693E-6</v>
      </c>
    </row>
    <row r="22" spans="1:7" x14ac:dyDescent="0.35">
      <c r="A22">
        <f t="shared" si="0"/>
        <v>1.7320499420166016</v>
      </c>
      <c r="B22">
        <f t="shared" si="1"/>
        <v>1.7320518493652344</v>
      </c>
      <c r="C22">
        <f t="shared" si="2"/>
        <v>1.732050895690918</v>
      </c>
      <c r="D22">
        <f t="shared" si="3"/>
        <v>3.0526371119776741E-7</v>
      </c>
    </row>
    <row r="23" spans="1:7" x14ac:dyDescent="0.35">
      <c r="A23">
        <f t="shared" si="0"/>
        <v>1.7320499420166016</v>
      </c>
      <c r="B23">
        <f t="shared" si="1"/>
        <v>1.732050895690918</v>
      </c>
      <c r="C23">
        <f t="shared" si="2"/>
        <v>1.7320504188537598</v>
      </c>
      <c r="D23">
        <f t="shared" si="3"/>
        <v>-1.3465485153574264E-6</v>
      </c>
    </row>
    <row r="24" spans="1:7" x14ac:dyDescent="0.35">
      <c r="A24">
        <f t="shared" si="0"/>
        <v>1.7320504188537598</v>
      </c>
      <c r="B24">
        <f t="shared" si="1"/>
        <v>1.732050895690918</v>
      </c>
      <c r="C24">
        <f t="shared" si="2"/>
        <v>1.7320506572723389</v>
      </c>
      <c r="D24">
        <f t="shared" si="3"/>
        <v>-5.2064245892324834E-7</v>
      </c>
    </row>
    <row r="25" spans="1:7" x14ac:dyDescent="0.35">
      <c r="A25">
        <f t="shared" si="0"/>
        <v>1.7320506572723389</v>
      </c>
      <c r="B25">
        <f t="shared" si="1"/>
        <v>1.732050895690918</v>
      </c>
      <c r="C25">
        <f t="shared" si="2"/>
        <v>1.7320507764816284</v>
      </c>
      <c r="D25">
        <f t="shared" si="3"/>
        <v>-1.0768938807359518E-7</v>
      </c>
    </row>
    <row r="26" spans="1:7" x14ac:dyDescent="0.35">
      <c r="A26">
        <f t="shared" si="0"/>
        <v>1.7320507764816284</v>
      </c>
      <c r="B26">
        <f t="shared" si="1"/>
        <v>1.732050895690918</v>
      </c>
      <c r="C26">
        <f t="shared" si="2"/>
        <v>1.7320508360862732</v>
      </c>
      <c r="D26">
        <f t="shared" si="3"/>
        <v>9.8787158009372433E-8</v>
      </c>
    </row>
    <row r="27" spans="1:7" x14ac:dyDescent="0.35">
      <c r="A27">
        <f t="shared" si="0"/>
        <v>1.7320507764816284</v>
      </c>
      <c r="B27">
        <f t="shared" si="1"/>
        <v>1.7320508360862732</v>
      </c>
      <c r="C27">
        <f t="shared" si="2"/>
        <v>1.7320508062839508</v>
      </c>
      <c r="D27">
        <f t="shared" si="3"/>
        <v>-4.4511159202897943E-9</v>
      </c>
    </row>
    <row r="28" spans="1:7" x14ac:dyDescent="0.35">
      <c r="A28">
        <f t="shared" si="0"/>
        <v>1.7320508062839508</v>
      </c>
      <c r="B28">
        <f t="shared" si="1"/>
        <v>1.7320508360862732</v>
      </c>
      <c r="C28">
        <f t="shared" si="2"/>
        <v>1.732050821185112</v>
      </c>
      <c r="D28">
        <f t="shared" si="3"/>
        <v>4.716802060045211E-8</v>
      </c>
    </row>
    <row r="29" spans="1:7" x14ac:dyDescent="0.35">
      <c r="A29">
        <f t="shared" si="0"/>
        <v>1.7320508062839508</v>
      </c>
      <c r="B29">
        <f t="shared" si="1"/>
        <v>1.732050821185112</v>
      </c>
      <c r="C29">
        <f t="shared" si="2"/>
        <v>1.7320508137345314</v>
      </c>
      <c r="D29">
        <f t="shared" si="3"/>
        <v>2.1358452340081158E-8</v>
      </c>
    </row>
    <row r="30" spans="1:7" x14ac:dyDescent="0.35">
      <c r="A30">
        <f t="shared" si="0"/>
        <v>1.7320508062839508</v>
      </c>
      <c r="B30">
        <f t="shared" si="1"/>
        <v>1.7320508137345314</v>
      </c>
      <c r="C30">
        <f t="shared" si="2"/>
        <v>1.7320508100092411</v>
      </c>
      <c r="D30">
        <f t="shared" si="3"/>
        <v>8.4536684319402866E-9</v>
      </c>
      <c r="F30" t="s">
        <v>26</v>
      </c>
      <c r="G30">
        <f>C30</f>
        <v>1.7320508100092411</v>
      </c>
    </row>
    <row r="31" spans="1:7" x14ac:dyDescent="0.35">
      <c r="A31">
        <f t="shared" si="0"/>
        <v>1.7320508062839508</v>
      </c>
      <c r="B31">
        <f t="shared" si="1"/>
        <v>1.7320508100092411</v>
      </c>
      <c r="C31">
        <f t="shared" si="2"/>
        <v>1.732050808146596</v>
      </c>
      <c r="D31">
        <f t="shared" si="3"/>
        <v>2.0012760337806412E-9</v>
      </c>
    </row>
    <row r="32" spans="1:7" x14ac:dyDescent="0.35">
      <c r="A32">
        <f t="shared" si="0"/>
        <v>1.7320508062839508</v>
      </c>
      <c r="B32">
        <f t="shared" si="1"/>
        <v>1.732050808146596</v>
      </c>
      <c r="C32">
        <f t="shared" si="2"/>
        <v>1.7320508072152734</v>
      </c>
      <c r="D32">
        <f t="shared" si="3"/>
        <v>-1.2249197212099716E-9</v>
      </c>
    </row>
    <row r="33" spans="1:4" x14ac:dyDescent="0.35">
      <c r="A33">
        <f t="shared" si="0"/>
        <v>1.7320508072152734</v>
      </c>
      <c r="B33">
        <f t="shared" si="1"/>
        <v>1.732050808146596</v>
      </c>
      <c r="C33">
        <f t="shared" si="2"/>
        <v>1.7320508076809347</v>
      </c>
      <c r="D33">
        <f t="shared" si="3"/>
        <v>3.8817793424072988E-10</v>
      </c>
    </row>
    <row r="34" spans="1:4" x14ac:dyDescent="0.35">
      <c r="A34">
        <f t="shared" si="0"/>
        <v>1.7320508072152734</v>
      </c>
      <c r="B34">
        <f t="shared" si="1"/>
        <v>1.7320508076809347</v>
      </c>
      <c r="C34">
        <f t="shared" si="2"/>
        <v>1.732050807448104</v>
      </c>
      <c r="D34">
        <f t="shared" si="3"/>
        <v>-4.1837067144001594E-10</v>
      </c>
    </row>
    <row r="35" spans="1:4" x14ac:dyDescent="0.35">
      <c r="A35">
        <f t="shared" si="0"/>
        <v>1.732050807448104</v>
      </c>
      <c r="B35">
        <f t="shared" si="1"/>
        <v>1.7320508076809347</v>
      </c>
      <c r="C35">
        <f t="shared" si="2"/>
        <v>1.7320508075645193</v>
      </c>
      <c r="D35">
        <f t="shared" si="3"/>
        <v>-1.5096368599643029E-11</v>
      </c>
    </row>
    <row r="36" spans="1:4" x14ac:dyDescent="0.35">
      <c r="A36">
        <f t="shared" si="0"/>
        <v>1.7320508075645193</v>
      </c>
      <c r="B36">
        <f t="shared" si="1"/>
        <v>1.7320508076809347</v>
      </c>
      <c r="C36">
        <f t="shared" si="2"/>
        <v>1.732050807622727</v>
      </c>
      <c r="D36">
        <f t="shared" si="3"/>
        <v>1.8654100486514835E-10</v>
      </c>
    </row>
    <row r="37" spans="1:4" x14ac:dyDescent="0.35">
      <c r="A37">
        <f t="shared" si="0"/>
        <v>1.7320508075645193</v>
      </c>
      <c r="B37">
        <f t="shared" si="1"/>
        <v>1.732050807622727</v>
      </c>
      <c r="C37">
        <f t="shared" si="2"/>
        <v>1.7320508075936232</v>
      </c>
      <c r="D37">
        <f t="shared" si="3"/>
        <v>8.5722096088147737E-11</v>
      </c>
    </row>
    <row r="38" spans="1:4" x14ac:dyDescent="0.35">
      <c r="A38">
        <f t="shared" si="0"/>
        <v>1.7320508075645193</v>
      </c>
      <c r="B38">
        <f t="shared" si="1"/>
        <v>1.7320508075936232</v>
      </c>
      <c r="C38">
        <f t="shared" si="2"/>
        <v>1.7320508075790713</v>
      </c>
      <c r="D38">
        <f t="shared" si="3"/>
        <v>3.5313085788857279E-11</v>
      </c>
    </row>
    <row r="39" spans="1:4" x14ac:dyDescent="0.35">
      <c r="A39">
        <f t="shared" si="0"/>
        <v>1.7320508075645193</v>
      </c>
      <c r="B39">
        <f t="shared" si="1"/>
        <v>1.7320508075790713</v>
      </c>
      <c r="C39">
        <f t="shared" si="2"/>
        <v>1.7320508075717953</v>
      </c>
      <c r="D39">
        <f t="shared" si="3"/>
        <v>1.0108358594607125E-11</v>
      </c>
    </row>
    <row r="40" spans="1:4" x14ac:dyDescent="0.35">
      <c r="A40">
        <f t="shared" si="0"/>
        <v>1.7320508075645193</v>
      </c>
      <c r="B40">
        <f t="shared" si="1"/>
        <v>1.7320508075717953</v>
      </c>
      <c r="C40">
        <f t="shared" si="2"/>
        <v>1.7320508075681573</v>
      </c>
      <c r="D40">
        <f t="shared" si="3"/>
        <v>-2.4940050025179517E-12</v>
      </c>
    </row>
    <row r="41" spans="1:4" x14ac:dyDescent="0.35">
      <c r="A41">
        <f t="shared" si="0"/>
        <v>1.7320508075681573</v>
      </c>
      <c r="B41">
        <f t="shared" si="1"/>
        <v>1.7320508075717953</v>
      </c>
      <c r="C41">
        <f t="shared" si="2"/>
        <v>1.7320508075699763</v>
      </c>
      <c r="D41">
        <f t="shared" si="3"/>
        <v>3.8071767960445868E-12</v>
      </c>
    </row>
    <row r="42" spans="1:4" x14ac:dyDescent="0.35">
      <c r="A42">
        <f t="shared" si="0"/>
        <v>1.7320508075681573</v>
      </c>
      <c r="B42">
        <f t="shared" si="1"/>
        <v>1.7320508075699763</v>
      </c>
      <c r="C42">
        <f t="shared" si="2"/>
        <v>1.7320508075690668</v>
      </c>
      <c r="D42">
        <f t="shared" si="3"/>
        <v>6.5636385215839255E-13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2" sqref="G2"/>
    </sheetView>
  </sheetViews>
  <sheetFormatPr defaultRowHeight="14.5" x14ac:dyDescent="0.35"/>
  <cols>
    <col min="3" max="3" width="15" customWidth="1"/>
    <col min="7" max="7" width="15.36328125" customWidth="1"/>
  </cols>
  <sheetData>
    <row r="1" spans="1:10" x14ac:dyDescent="0.35">
      <c r="A1" t="s">
        <v>29</v>
      </c>
      <c r="F1" t="s">
        <v>5</v>
      </c>
      <c r="G1">
        <f>1.5121</f>
        <v>1.5121</v>
      </c>
    </row>
    <row r="2" spans="1:10" x14ac:dyDescent="0.35">
      <c r="A2" t="s">
        <v>0</v>
      </c>
      <c r="B2" t="s">
        <v>1</v>
      </c>
      <c r="C2" t="s">
        <v>3</v>
      </c>
      <c r="D2" t="s">
        <v>4</v>
      </c>
    </row>
    <row r="3" spans="1:10" x14ac:dyDescent="0.35">
      <c r="A3">
        <v>1</v>
      </c>
      <c r="B3">
        <v>2</v>
      </c>
      <c r="C3">
        <f>AVERAGE(A3:B3)</f>
        <v>1.5</v>
      </c>
      <c r="D3">
        <f>EXP(C3)-3*C3</f>
        <v>-1.8310929661935482E-2</v>
      </c>
      <c r="F3" t="s">
        <v>27</v>
      </c>
      <c r="I3" t="str">
        <f>IF( ( (EXP(A3)-3*A3)*(EXP(B3)-3*B3) )&lt;0,"Yes","No")</f>
        <v>Yes</v>
      </c>
      <c r="J3" t="s">
        <v>28</v>
      </c>
    </row>
    <row r="4" spans="1:10" x14ac:dyDescent="0.35">
      <c r="A4">
        <f t="shared" ref="A4:A42" si="0">IF(D3&lt;0,C3,A3)</f>
        <v>1.5</v>
      </c>
      <c r="B4">
        <f t="shared" ref="B4:B42" si="1">IF(D3&gt;0,C3,B3)</f>
        <v>2</v>
      </c>
      <c r="C4">
        <f>AVERAGE(A4:B4)</f>
        <v>1.75</v>
      </c>
      <c r="D4">
        <f t="shared" ref="D4:D42" si="2">EXP(C4)-3*C4</f>
        <v>0.50460267600573072</v>
      </c>
      <c r="J4" t="s">
        <v>30</v>
      </c>
    </row>
    <row r="5" spans="1:10" x14ac:dyDescent="0.35">
      <c r="A5">
        <f t="shared" si="0"/>
        <v>1.5</v>
      </c>
      <c r="B5">
        <f t="shared" si="1"/>
        <v>1.75</v>
      </c>
      <c r="C5">
        <f t="shared" ref="C5:C42" si="3">AVERAGE(A5:B5)</f>
        <v>1.625</v>
      </c>
      <c r="D5">
        <f t="shared" si="2"/>
        <v>0.20341903718008147</v>
      </c>
      <c r="J5" t="s">
        <v>31</v>
      </c>
    </row>
    <row r="6" spans="1:10" x14ac:dyDescent="0.35">
      <c r="A6">
        <f t="shared" si="0"/>
        <v>1.5</v>
      </c>
      <c r="B6">
        <f t="shared" si="1"/>
        <v>1.625</v>
      </c>
      <c r="C6">
        <f t="shared" si="3"/>
        <v>1.5625</v>
      </c>
      <c r="D6">
        <f t="shared" si="2"/>
        <v>8.3233181967602654E-2</v>
      </c>
      <c r="J6" t="s">
        <v>32</v>
      </c>
    </row>
    <row r="7" spans="1:10" x14ac:dyDescent="0.35">
      <c r="A7">
        <f t="shared" si="0"/>
        <v>1.5</v>
      </c>
      <c r="B7">
        <f t="shared" si="1"/>
        <v>1.5625</v>
      </c>
      <c r="C7">
        <f t="shared" si="3"/>
        <v>1.53125</v>
      </c>
      <c r="D7">
        <f t="shared" si="2"/>
        <v>3.0203152782080522E-2</v>
      </c>
    </row>
    <row r="8" spans="1:10" x14ac:dyDescent="0.35">
      <c r="A8">
        <f t="shared" si="0"/>
        <v>1.5</v>
      </c>
      <c r="B8">
        <f t="shared" si="1"/>
        <v>1.53125</v>
      </c>
      <c r="C8">
        <f t="shared" si="3"/>
        <v>1.515625</v>
      </c>
      <c r="D8">
        <f t="shared" si="2"/>
        <v>5.3904037938830029E-3</v>
      </c>
    </row>
    <row r="9" spans="1:10" x14ac:dyDescent="0.35">
      <c r="A9">
        <f t="shared" si="0"/>
        <v>1.5</v>
      </c>
      <c r="B9">
        <f t="shared" si="1"/>
        <v>1.515625</v>
      </c>
      <c r="C9">
        <f t="shared" si="3"/>
        <v>1.5078125</v>
      </c>
      <c r="D9">
        <f t="shared" si="2"/>
        <v>-6.598106634198686E-3</v>
      </c>
    </row>
    <row r="10" spans="1:10" x14ac:dyDescent="0.35">
      <c r="A10">
        <f t="shared" si="0"/>
        <v>1.5078125</v>
      </c>
      <c r="B10">
        <f t="shared" si="1"/>
        <v>1.515625</v>
      </c>
      <c r="C10">
        <f t="shared" si="3"/>
        <v>1.51171875</v>
      </c>
      <c r="D10">
        <f t="shared" si="2"/>
        <v>-6.3844708947513595E-4</v>
      </c>
    </row>
    <row r="11" spans="1:10" x14ac:dyDescent="0.35">
      <c r="A11">
        <f t="shared" si="0"/>
        <v>1.51171875</v>
      </c>
      <c r="B11">
        <f t="shared" si="1"/>
        <v>1.515625</v>
      </c>
      <c r="C11">
        <f t="shared" si="3"/>
        <v>1.513671875</v>
      </c>
      <c r="D11">
        <f t="shared" si="2"/>
        <v>2.3673125342149604E-3</v>
      </c>
    </row>
    <row r="12" spans="1:10" x14ac:dyDescent="0.35">
      <c r="A12">
        <f t="shared" si="0"/>
        <v>1.51171875</v>
      </c>
      <c r="B12">
        <f t="shared" si="1"/>
        <v>1.513671875</v>
      </c>
      <c r="C12">
        <f t="shared" si="3"/>
        <v>1.5126953125</v>
      </c>
      <c r="D12">
        <f t="shared" si="2"/>
        <v>8.6226838303371522E-4</v>
      </c>
    </row>
    <row r="13" spans="1:10" x14ac:dyDescent="0.35">
      <c r="A13">
        <f t="shared" si="0"/>
        <v>1.51171875</v>
      </c>
      <c r="B13">
        <f t="shared" si="1"/>
        <v>1.5126953125</v>
      </c>
      <c r="C13">
        <f t="shared" si="3"/>
        <v>1.51220703125</v>
      </c>
      <c r="D13">
        <f t="shared" si="2"/>
        <v>1.1136982611414936E-4</v>
      </c>
    </row>
    <row r="14" spans="1:10" x14ac:dyDescent="0.35">
      <c r="A14">
        <f t="shared" si="0"/>
        <v>1.51171875</v>
      </c>
      <c r="B14">
        <f t="shared" si="1"/>
        <v>1.51220703125</v>
      </c>
      <c r="C14">
        <f t="shared" si="3"/>
        <v>1.511962890625</v>
      </c>
      <c r="D14">
        <f t="shared" si="2"/>
        <v>-2.6367380383973682E-4</v>
      </c>
    </row>
    <row r="15" spans="1:10" x14ac:dyDescent="0.35">
      <c r="A15">
        <f t="shared" si="0"/>
        <v>1.511962890625</v>
      </c>
      <c r="B15">
        <f t="shared" si="1"/>
        <v>1.51220703125</v>
      </c>
      <c r="C15">
        <f t="shared" si="3"/>
        <v>1.5120849609375</v>
      </c>
      <c r="D15">
        <f t="shared" si="2"/>
        <v>-7.6185786027416214E-5</v>
      </c>
    </row>
    <row r="16" spans="1:10" x14ac:dyDescent="0.35">
      <c r="A16">
        <f t="shared" si="0"/>
        <v>1.5120849609375</v>
      </c>
      <c r="B16">
        <f t="shared" si="1"/>
        <v>1.51220703125</v>
      </c>
      <c r="C16">
        <f t="shared" si="3"/>
        <v>1.51214599609375</v>
      </c>
      <c r="D16">
        <f t="shared" si="2"/>
        <v>1.7583570236290313E-5</v>
      </c>
    </row>
    <row r="17" spans="1:7" x14ac:dyDescent="0.35">
      <c r="A17">
        <f t="shared" si="0"/>
        <v>1.5120849609375</v>
      </c>
      <c r="B17">
        <f t="shared" si="1"/>
        <v>1.51214599609375</v>
      </c>
      <c r="C17">
        <f t="shared" si="3"/>
        <v>1.512115478515625</v>
      </c>
      <c r="D17">
        <f t="shared" si="2"/>
        <v>-2.9303220283161124E-5</v>
      </c>
    </row>
    <row r="18" spans="1:7" x14ac:dyDescent="0.35">
      <c r="A18">
        <f t="shared" si="0"/>
        <v>1.512115478515625</v>
      </c>
      <c r="B18">
        <f t="shared" si="1"/>
        <v>1.51214599609375</v>
      </c>
      <c r="C18">
        <f t="shared" si="3"/>
        <v>1.5121307373046875</v>
      </c>
      <c r="D18">
        <f t="shared" si="2"/>
        <v>-5.8603531281065102E-6</v>
      </c>
    </row>
    <row r="19" spans="1:7" x14ac:dyDescent="0.35">
      <c r="A19">
        <f t="shared" si="0"/>
        <v>1.5121307373046875</v>
      </c>
      <c r="B19">
        <f t="shared" si="1"/>
        <v>1.51214599609375</v>
      </c>
      <c r="C19">
        <f t="shared" si="3"/>
        <v>1.5121383666992188</v>
      </c>
      <c r="D19">
        <f t="shared" si="2"/>
        <v>5.8614765272579916E-6</v>
      </c>
    </row>
    <row r="20" spans="1:7" x14ac:dyDescent="0.35">
      <c r="A20">
        <f t="shared" si="0"/>
        <v>1.5121307373046875</v>
      </c>
      <c r="B20">
        <f t="shared" si="1"/>
        <v>1.5121383666992188</v>
      </c>
      <c r="C20">
        <f t="shared" si="3"/>
        <v>1.5121345520019531</v>
      </c>
      <c r="D20">
        <f t="shared" si="2"/>
        <v>5.2869264521859805E-10</v>
      </c>
    </row>
    <row r="21" spans="1:7" x14ac:dyDescent="0.35">
      <c r="A21">
        <f t="shared" si="0"/>
        <v>1.5121307373046875</v>
      </c>
      <c r="B21">
        <f t="shared" si="1"/>
        <v>1.5121345520019531</v>
      </c>
      <c r="C21">
        <f t="shared" si="3"/>
        <v>1.5121326446533203</v>
      </c>
      <c r="D21">
        <f t="shared" si="2"/>
        <v>-2.9299204689081648E-6</v>
      </c>
    </row>
    <row r="22" spans="1:7" x14ac:dyDescent="0.35">
      <c r="A22">
        <f t="shared" si="0"/>
        <v>1.5121326446533203</v>
      </c>
      <c r="B22">
        <f t="shared" si="1"/>
        <v>1.5121345520019531</v>
      </c>
      <c r="C22">
        <f t="shared" si="3"/>
        <v>1.5121335983276367</v>
      </c>
      <c r="D22">
        <f t="shared" si="2"/>
        <v>-1.4646979513699421E-6</v>
      </c>
    </row>
    <row r="23" spans="1:7" x14ac:dyDescent="0.35">
      <c r="A23">
        <f t="shared" si="0"/>
        <v>1.5121335983276367</v>
      </c>
      <c r="B23">
        <f t="shared" si="1"/>
        <v>1.5121345520019531</v>
      </c>
      <c r="C23">
        <f t="shared" si="3"/>
        <v>1.5121340751647949</v>
      </c>
      <c r="D23">
        <f t="shared" si="2"/>
        <v>-7.3208514450584516E-7</v>
      </c>
    </row>
    <row r="24" spans="1:7" x14ac:dyDescent="0.35">
      <c r="A24">
        <f t="shared" si="0"/>
        <v>1.5121340751647949</v>
      </c>
      <c r="B24">
        <f t="shared" si="1"/>
        <v>1.5121345520019531</v>
      </c>
      <c r="C24">
        <f t="shared" si="3"/>
        <v>1.512134313583374</v>
      </c>
      <c r="D24">
        <f t="shared" si="2"/>
        <v>-3.6577835516027335E-7</v>
      </c>
    </row>
    <row r="25" spans="1:7" x14ac:dyDescent="0.35">
      <c r="A25">
        <f t="shared" si="0"/>
        <v>1.512134313583374</v>
      </c>
      <c r="B25">
        <f t="shared" si="1"/>
        <v>1.5121345520019531</v>
      </c>
      <c r="C25">
        <f t="shared" si="3"/>
        <v>1.5121344327926636</v>
      </c>
      <c r="D25">
        <f t="shared" si="2"/>
        <v>-1.8262486367603969E-7</v>
      </c>
    </row>
    <row r="26" spans="1:7" x14ac:dyDescent="0.35">
      <c r="A26">
        <f t="shared" si="0"/>
        <v>1.5121344327926636</v>
      </c>
      <c r="B26">
        <f t="shared" si="1"/>
        <v>1.5121345520019531</v>
      </c>
      <c r="C26">
        <f t="shared" si="3"/>
        <v>1.5121344923973083</v>
      </c>
      <c r="D26">
        <f t="shared" si="2"/>
        <v>-9.1048093509016326E-8</v>
      </c>
    </row>
    <row r="27" spans="1:7" x14ac:dyDescent="0.35">
      <c r="A27">
        <f t="shared" si="0"/>
        <v>1.5121344923973083</v>
      </c>
      <c r="B27">
        <f t="shared" si="1"/>
        <v>1.5121345520019531</v>
      </c>
      <c r="C27">
        <f t="shared" si="3"/>
        <v>1.5121345221996307</v>
      </c>
      <c r="D27">
        <f t="shared" si="2"/>
        <v>-4.5259702652344913E-8</v>
      </c>
    </row>
    <row r="28" spans="1:7" x14ac:dyDescent="0.35">
      <c r="A28">
        <f t="shared" si="0"/>
        <v>1.5121345221996307</v>
      </c>
      <c r="B28">
        <f t="shared" si="1"/>
        <v>1.5121345520019531</v>
      </c>
      <c r="C28">
        <f t="shared" si="3"/>
        <v>1.5121345371007919</v>
      </c>
      <c r="D28">
        <f t="shared" si="2"/>
        <v>-2.2365505003563158E-8</v>
      </c>
    </row>
    <row r="29" spans="1:7" x14ac:dyDescent="0.35">
      <c r="A29">
        <f t="shared" si="0"/>
        <v>1.5121345371007919</v>
      </c>
      <c r="B29">
        <f t="shared" si="1"/>
        <v>1.5121345520019531</v>
      </c>
      <c r="C29">
        <f t="shared" si="3"/>
        <v>1.5121345445513725</v>
      </c>
      <c r="D29">
        <f t="shared" si="2"/>
        <v>-1.091840662326149E-8</v>
      </c>
    </row>
    <row r="30" spans="1:7" x14ac:dyDescent="0.35">
      <c r="A30">
        <f t="shared" si="0"/>
        <v>1.5121345445513725</v>
      </c>
      <c r="B30">
        <f t="shared" si="1"/>
        <v>1.5121345520019531</v>
      </c>
      <c r="C30">
        <f t="shared" si="3"/>
        <v>1.5121345482766628</v>
      </c>
      <c r="D30">
        <f t="shared" si="2"/>
        <v>-5.1948569890214458E-9</v>
      </c>
      <c r="F30" t="s">
        <v>26</v>
      </c>
      <c r="G30">
        <f>C30</f>
        <v>1.5121345482766628</v>
      </c>
    </row>
    <row r="31" spans="1:7" x14ac:dyDescent="0.35">
      <c r="A31">
        <f t="shared" si="0"/>
        <v>1.5121345482766628</v>
      </c>
      <c r="B31">
        <f t="shared" si="1"/>
        <v>1.5121345520019531</v>
      </c>
      <c r="C31">
        <f t="shared" si="3"/>
        <v>1.512134550139308</v>
      </c>
      <c r="D31">
        <f t="shared" si="2"/>
        <v>-2.3330821719014239E-9</v>
      </c>
    </row>
    <row r="32" spans="1:7" x14ac:dyDescent="0.35">
      <c r="A32">
        <f t="shared" si="0"/>
        <v>1.512134550139308</v>
      </c>
      <c r="B32">
        <f t="shared" si="1"/>
        <v>1.5121345520019531</v>
      </c>
      <c r="C32">
        <f t="shared" si="3"/>
        <v>1.5121345510706306</v>
      </c>
      <c r="D32">
        <f t="shared" si="2"/>
        <v>-9.0219476334141291E-10</v>
      </c>
    </row>
    <row r="33" spans="1:4" x14ac:dyDescent="0.35">
      <c r="A33">
        <f t="shared" si="0"/>
        <v>1.5121345510706306</v>
      </c>
      <c r="B33">
        <f t="shared" si="1"/>
        <v>1.5121345520019531</v>
      </c>
      <c r="C33">
        <f t="shared" si="3"/>
        <v>1.5121345515362918</v>
      </c>
      <c r="D33">
        <f t="shared" si="2"/>
        <v>-1.8675105906140743E-10</v>
      </c>
    </row>
    <row r="34" spans="1:4" x14ac:dyDescent="0.35">
      <c r="A34">
        <f t="shared" si="0"/>
        <v>1.5121345515362918</v>
      </c>
      <c r="B34">
        <f t="shared" si="1"/>
        <v>1.5121345520019531</v>
      </c>
      <c r="C34">
        <f t="shared" si="3"/>
        <v>1.5121345517691225</v>
      </c>
      <c r="D34">
        <f t="shared" si="2"/>
        <v>1.7097079307859531E-10</v>
      </c>
    </row>
    <row r="35" spans="1:4" x14ac:dyDescent="0.35">
      <c r="A35">
        <f t="shared" si="0"/>
        <v>1.5121345515362918</v>
      </c>
      <c r="B35">
        <f t="shared" si="1"/>
        <v>1.5121345517691225</v>
      </c>
      <c r="C35">
        <f t="shared" si="3"/>
        <v>1.5121345516527072</v>
      </c>
      <c r="D35">
        <f t="shared" si="2"/>
        <v>-7.8896889021962124E-12</v>
      </c>
    </row>
    <row r="36" spans="1:4" x14ac:dyDescent="0.35">
      <c r="A36">
        <f t="shared" si="0"/>
        <v>1.5121345516527072</v>
      </c>
      <c r="B36">
        <f t="shared" si="1"/>
        <v>1.5121345517691225</v>
      </c>
      <c r="C36">
        <f t="shared" si="3"/>
        <v>1.5121345517109148</v>
      </c>
      <c r="D36">
        <f t="shared" si="2"/>
        <v>8.1540107998989697E-11</v>
      </c>
    </row>
    <row r="37" spans="1:4" x14ac:dyDescent="0.35">
      <c r="A37">
        <f t="shared" si="0"/>
        <v>1.5121345516527072</v>
      </c>
      <c r="B37">
        <f t="shared" si="1"/>
        <v>1.5121345517109148</v>
      </c>
      <c r="C37">
        <f t="shared" si="3"/>
        <v>1.512134551681811</v>
      </c>
      <c r="D37">
        <f t="shared" si="2"/>
        <v>3.6825653637606592E-11</v>
      </c>
    </row>
    <row r="38" spans="1:4" x14ac:dyDescent="0.35">
      <c r="A38">
        <f t="shared" si="0"/>
        <v>1.5121345516527072</v>
      </c>
      <c r="B38">
        <f t="shared" si="1"/>
        <v>1.512134551681811</v>
      </c>
      <c r="C38">
        <f t="shared" si="3"/>
        <v>1.5121345516672591</v>
      </c>
      <c r="D38">
        <f t="shared" si="2"/>
        <v>1.446753827849534E-11</v>
      </c>
    </row>
    <row r="39" spans="1:4" x14ac:dyDescent="0.35">
      <c r="A39">
        <f t="shared" si="0"/>
        <v>1.5121345516527072</v>
      </c>
      <c r="B39">
        <f t="shared" si="1"/>
        <v>1.5121345516672591</v>
      </c>
      <c r="C39">
        <f t="shared" si="3"/>
        <v>1.5121345516599831</v>
      </c>
      <c r="D39">
        <f t="shared" si="2"/>
        <v>3.2889246881495637E-12</v>
      </c>
    </row>
    <row r="40" spans="1:4" x14ac:dyDescent="0.35">
      <c r="A40">
        <f t="shared" si="0"/>
        <v>1.5121345516527072</v>
      </c>
      <c r="B40">
        <f t="shared" si="1"/>
        <v>1.5121345516599831</v>
      </c>
      <c r="C40">
        <f t="shared" si="3"/>
        <v>1.5121345516563451</v>
      </c>
      <c r="D40">
        <f t="shared" si="2"/>
        <v>-2.3003821070233244E-12</v>
      </c>
    </row>
    <row r="41" spans="1:4" x14ac:dyDescent="0.35">
      <c r="A41">
        <f t="shared" si="0"/>
        <v>1.5121345516563451</v>
      </c>
      <c r="B41">
        <f t="shared" si="1"/>
        <v>1.5121345516599831</v>
      </c>
      <c r="C41">
        <f t="shared" si="3"/>
        <v>1.5121345516581641</v>
      </c>
      <c r="D41">
        <f t="shared" si="2"/>
        <v>4.9382720135326963E-13</v>
      </c>
    </row>
    <row r="42" spans="1:4" x14ac:dyDescent="0.35">
      <c r="A42">
        <f t="shared" si="0"/>
        <v>1.5121345516563451</v>
      </c>
      <c r="B42">
        <f t="shared" si="1"/>
        <v>1.5121345516581641</v>
      </c>
      <c r="C42">
        <f t="shared" si="3"/>
        <v>1.5121345516572546</v>
      </c>
      <c r="D42">
        <f t="shared" si="2"/>
        <v>-9.0327745283502736E-13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2" sqref="A2"/>
    </sheetView>
  </sheetViews>
  <sheetFormatPr defaultRowHeight="14.5" x14ac:dyDescent="0.35"/>
  <cols>
    <col min="3" max="3" width="15" customWidth="1"/>
    <col min="7" max="7" width="15.36328125" customWidth="1"/>
    <col min="11" max="11" width="9" customWidth="1"/>
  </cols>
  <sheetData>
    <row r="1" spans="1:10" x14ac:dyDescent="0.35">
      <c r="A1" t="s">
        <v>33</v>
      </c>
    </row>
    <row r="2" spans="1:10" x14ac:dyDescent="0.35">
      <c r="A2" t="s">
        <v>34</v>
      </c>
    </row>
    <row r="4" spans="1:10" x14ac:dyDescent="0.35">
      <c r="A4" t="s">
        <v>21</v>
      </c>
      <c r="F4" t="s">
        <v>5</v>
      </c>
      <c r="G4">
        <f>267.7</f>
        <v>267.7</v>
      </c>
    </row>
    <row r="5" spans="1:10" x14ac:dyDescent="0.35">
      <c r="A5" t="s">
        <v>7</v>
      </c>
      <c r="B5">
        <v>980</v>
      </c>
      <c r="C5" t="s">
        <v>8</v>
      </c>
      <c r="D5">
        <f>6.112*EXP(17.67*(H5-273.15)/(H5-29.65))</f>
        <v>13.118020049867333</v>
      </c>
      <c r="E5" t="s">
        <v>9</v>
      </c>
      <c r="F5">
        <f>0.622*D5/($B$5-D5)</f>
        <v>8.4388877238546801E-3</v>
      </c>
      <c r="G5" t="s">
        <v>13</v>
      </c>
      <c r="H5">
        <v>284.14999999999998</v>
      </c>
      <c r="I5" t="s">
        <v>12</v>
      </c>
      <c r="J5">
        <v>300.14999999999998</v>
      </c>
    </row>
    <row r="6" spans="1:10" x14ac:dyDescent="0.35">
      <c r="A6" t="s">
        <v>14</v>
      </c>
      <c r="B6">
        <f>55+2840/(3.5*LN(J5)-LN(D5)-4.805)</f>
        <v>280.64752046097692</v>
      </c>
      <c r="C6" t="s">
        <v>16</v>
      </c>
      <c r="D6">
        <f>J5*(1000/980)^(287/1004)</f>
        <v>301.88840414661468</v>
      </c>
      <c r="E6" t="s">
        <v>15</v>
      </c>
      <c r="F6">
        <f>D6*EXP((2501000*F5)/(1004*B6))</f>
        <v>325.36943127056867</v>
      </c>
    </row>
    <row r="8" spans="1:10" x14ac:dyDescent="0.35">
      <c r="A8" t="s">
        <v>17</v>
      </c>
      <c r="C8">
        <v>550</v>
      </c>
    </row>
    <row r="10" spans="1:10" x14ac:dyDescent="0.35">
      <c r="A10" t="s">
        <v>22</v>
      </c>
      <c r="B10" t="s">
        <v>23</v>
      </c>
      <c r="C10" t="s">
        <v>3</v>
      </c>
      <c r="D10" t="s">
        <v>4</v>
      </c>
      <c r="F10" t="s">
        <v>18</v>
      </c>
      <c r="G10" t="s">
        <v>11</v>
      </c>
    </row>
    <row r="11" spans="1:10" x14ac:dyDescent="0.35">
      <c r="A11">
        <v>200</v>
      </c>
      <c r="B11">
        <v>400</v>
      </c>
      <c r="C11">
        <f>AVERAGE(A11:B11)</f>
        <v>300</v>
      </c>
      <c r="D11">
        <f>(C11*(1000/$C$8)^(287/1004))*EXP((2501000*G11)/(1004*C11))-$F$6</f>
        <v>106.41318979583247</v>
      </c>
      <c r="F11">
        <f>6.112*EXP(17.67*(C11-273.15)/(C11-29.65))</f>
        <v>35.345196668891361</v>
      </c>
      <c r="G11">
        <f>0.622*F11/($B$5-F11)</f>
        <v>2.3272747092934244E-2</v>
      </c>
    </row>
    <row r="12" spans="1:10" x14ac:dyDescent="0.35">
      <c r="A12">
        <f t="shared" ref="A12:A50" si="0">IF(D11&lt;0,C11,A11)</f>
        <v>200</v>
      </c>
      <c r="B12">
        <f t="shared" ref="B12:B50" si="1">IF(D11&gt;0,C11,B11)</f>
        <v>300</v>
      </c>
      <c r="C12">
        <f>AVERAGE(A12:B12)</f>
        <v>250</v>
      </c>
      <c r="D12">
        <f>(C12*(1000/$C$8)^(287/1004))*EXP((2501000*G12)/(1004*C12))-$F$6</f>
        <v>-26.980025128919863</v>
      </c>
      <c r="F12">
        <f t="shared" ref="F12:F50" si="2">6.11*EXP(17.67*(C12-273.15)/(C12-29.65))</f>
        <v>0.95457816097428438</v>
      </c>
      <c r="G12">
        <f t="shared" ref="G12:G50" si="3">0.622*F12/($B$5-F12)</f>
        <v>6.0645563819778389E-4</v>
      </c>
    </row>
    <row r="13" spans="1:10" x14ac:dyDescent="0.35">
      <c r="A13">
        <f t="shared" si="0"/>
        <v>250</v>
      </c>
      <c r="B13">
        <f t="shared" si="1"/>
        <v>300</v>
      </c>
      <c r="C13">
        <f t="shared" ref="C13:C26" si="4">AVERAGE(A13:B13)</f>
        <v>275</v>
      </c>
      <c r="D13">
        <f t="shared" ref="D13:D50" si="5">(C13*(1000/$C$8)^(287/1004))*EXP((2501000*G13)/(1004*C13))-$F$6</f>
        <v>14.33946114960969</v>
      </c>
      <c r="F13">
        <f t="shared" si="2"/>
        <v>6.980796111623544</v>
      </c>
      <c r="G13">
        <f t="shared" si="3"/>
        <v>4.4624557912918235E-3</v>
      </c>
    </row>
    <row r="14" spans="1:10" x14ac:dyDescent="0.35">
      <c r="A14">
        <f t="shared" si="0"/>
        <v>250</v>
      </c>
      <c r="B14">
        <f t="shared" si="1"/>
        <v>275</v>
      </c>
      <c r="C14">
        <f t="shared" si="4"/>
        <v>262.5</v>
      </c>
      <c r="D14">
        <f t="shared" si="5"/>
        <v>-8.7839536612904112</v>
      </c>
      <c r="F14">
        <f t="shared" si="2"/>
        <v>2.7230249962570352</v>
      </c>
      <c r="G14">
        <f t="shared" si="3"/>
        <v>1.7331028879150549E-3</v>
      </c>
    </row>
    <row r="15" spans="1:10" x14ac:dyDescent="0.35">
      <c r="A15">
        <f t="shared" si="0"/>
        <v>262.5</v>
      </c>
      <c r="B15">
        <f t="shared" si="1"/>
        <v>275</v>
      </c>
      <c r="C15">
        <f t="shared" si="4"/>
        <v>268.75</v>
      </c>
      <c r="D15">
        <f t="shared" si="5"/>
        <v>1.8926947337079696</v>
      </c>
      <c r="F15">
        <f t="shared" si="2"/>
        <v>4.4138944190646274</v>
      </c>
      <c r="G15">
        <f t="shared" si="3"/>
        <v>2.8141466067962916E-3</v>
      </c>
    </row>
    <row r="16" spans="1:10" x14ac:dyDescent="0.35">
      <c r="A16">
        <f t="shared" si="0"/>
        <v>262.5</v>
      </c>
      <c r="B16">
        <f t="shared" si="1"/>
        <v>268.75</v>
      </c>
      <c r="C16">
        <f t="shared" si="4"/>
        <v>265.625</v>
      </c>
      <c r="D16">
        <f t="shared" si="5"/>
        <v>-3.6253750834476364</v>
      </c>
      <c r="F16">
        <f t="shared" si="2"/>
        <v>3.477969513964339</v>
      </c>
      <c r="G16">
        <f t="shared" si="3"/>
        <v>2.2153079706856179E-3</v>
      </c>
    </row>
    <row r="17" spans="1:7" x14ac:dyDescent="0.35">
      <c r="A17">
        <f t="shared" si="0"/>
        <v>265.625</v>
      </c>
      <c r="B17">
        <f t="shared" si="1"/>
        <v>268.75</v>
      </c>
      <c r="C17">
        <f t="shared" si="4"/>
        <v>267.1875</v>
      </c>
      <c r="D17">
        <f t="shared" si="5"/>
        <v>-0.91587079194533771</v>
      </c>
      <c r="F17">
        <f t="shared" si="2"/>
        <v>3.9211571666312697</v>
      </c>
      <c r="G17">
        <f t="shared" si="3"/>
        <v>2.4987323263403801E-3</v>
      </c>
    </row>
    <row r="18" spans="1:7" x14ac:dyDescent="0.35">
      <c r="A18">
        <f t="shared" si="0"/>
        <v>267.1875</v>
      </c>
      <c r="B18">
        <f t="shared" si="1"/>
        <v>268.75</v>
      </c>
      <c r="C18">
        <f t="shared" si="4"/>
        <v>267.96875</v>
      </c>
      <c r="D18">
        <f t="shared" si="5"/>
        <v>0.47540742742791053</v>
      </c>
      <c r="F18">
        <f t="shared" si="2"/>
        <v>4.1610444667606146</v>
      </c>
      <c r="G18">
        <f t="shared" si="3"/>
        <v>2.6522508080350383E-3</v>
      </c>
    </row>
    <row r="19" spans="1:7" x14ac:dyDescent="0.35">
      <c r="A19">
        <f t="shared" si="0"/>
        <v>267.1875</v>
      </c>
      <c r="B19">
        <f t="shared" si="1"/>
        <v>267.96875</v>
      </c>
      <c r="C19">
        <f t="shared" si="4"/>
        <v>267.578125</v>
      </c>
      <c r="D19">
        <f t="shared" si="5"/>
        <v>-0.22340282428393721</v>
      </c>
      <c r="F19">
        <f t="shared" si="2"/>
        <v>4.0395173012970718</v>
      </c>
      <c r="G19">
        <f t="shared" si="3"/>
        <v>2.574468747401588E-3</v>
      </c>
    </row>
    <row r="20" spans="1:7" x14ac:dyDescent="0.35">
      <c r="A20">
        <f t="shared" si="0"/>
        <v>267.578125</v>
      </c>
      <c r="B20">
        <f t="shared" si="1"/>
        <v>267.96875</v>
      </c>
      <c r="C20">
        <f t="shared" si="4"/>
        <v>267.7734375</v>
      </c>
      <c r="D20">
        <f t="shared" si="5"/>
        <v>0.12519966166053109</v>
      </c>
      <c r="F20">
        <f t="shared" si="2"/>
        <v>4.0998804579772665</v>
      </c>
      <c r="G20">
        <f t="shared" si="3"/>
        <v>2.613101068230836E-3</v>
      </c>
    </row>
    <row r="21" spans="1:7" x14ac:dyDescent="0.35">
      <c r="A21">
        <f t="shared" si="0"/>
        <v>267.578125</v>
      </c>
      <c r="B21">
        <f t="shared" si="1"/>
        <v>267.7734375</v>
      </c>
      <c r="C21">
        <f t="shared" si="4"/>
        <v>267.67578125</v>
      </c>
      <c r="D21">
        <f t="shared" si="5"/>
        <v>-4.9301000556567942E-2</v>
      </c>
      <c r="F21">
        <f t="shared" si="2"/>
        <v>4.0695993449224668</v>
      </c>
      <c r="G21">
        <f t="shared" si="3"/>
        <v>2.593720608398597E-3</v>
      </c>
    </row>
    <row r="22" spans="1:7" x14ac:dyDescent="0.35">
      <c r="A22">
        <f t="shared" si="0"/>
        <v>267.67578125</v>
      </c>
      <c r="B22">
        <f t="shared" si="1"/>
        <v>267.7734375</v>
      </c>
      <c r="C22">
        <f t="shared" si="4"/>
        <v>267.724609375</v>
      </c>
      <c r="D22">
        <f t="shared" si="5"/>
        <v>3.7899321211114056E-2</v>
      </c>
      <c r="F22">
        <f t="shared" si="2"/>
        <v>4.0847149465096564</v>
      </c>
      <c r="G22">
        <f t="shared" si="3"/>
        <v>2.603394716365929E-3</v>
      </c>
    </row>
    <row r="23" spans="1:7" x14ac:dyDescent="0.35">
      <c r="A23">
        <f t="shared" si="0"/>
        <v>267.67578125</v>
      </c>
      <c r="B23">
        <f t="shared" si="1"/>
        <v>267.724609375</v>
      </c>
      <c r="C23">
        <f t="shared" si="4"/>
        <v>267.7001953125</v>
      </c>
      <c r="D23">
        <f t="shared" si="5"/>
        <v>-5.7133226567316342E-3</v>
      </c>
      <c r="F23">
        <f t="shared" si="2"/>
        <v>4.077150915902001</v>
      </c>
      <c r="G23">
        <f t="shared" si="3"/>
        <v>2.5985536377912096E-3</v>
      </c>
    </row>
    <row r="24" spans="1:7" x14ac:dyDescent="0.35">
      <c r="A24">
        <f t="shared" si="0"/>
        <v>267.7001953125</v>
      </c>
      <c r="B24">
        <f t="shared" si="1"/>
        <v>267.724609375</v>
      </c>
      <c r="C24">
        <f t="shared" si="4"/>
        <v>267.71240234375</v>
      </c>
      <c r="D24">
        <f t="shared" si="5"/>
        <v>1.6089876114449453E-2</v>
      </c>
      <c r="F24">
        <f t="shared" si="2"/>
        <v>4.0809313726380223</v>
      </c>
      <c r="G24">
        <f t="shared" si="3"/>
        <v>2.6009731701943733E-3</v>
      </c>
    </row>
    <row r="25" spans="1:7" x14ac:dyDescent="0.35">
      <c r="A25">
        <f t="shared" si="0"/>
        <v>267.7001953125</v>
      </c>
      <c r="B25">
        <f t="shared" si="1"/>
        <v>267.71240234375</v>
      </c>
      <c r="C25">
        <f t="shared" si="4"/>
        <v>267.706298828125</v>
      </c>
      <c r="D25">
        <f t="shared" si="5"/>
        <v>5.1874962404667713E-3</v>
      </c>
      <c r="F25">
        <f t="shared" si="2"/>
        <v>4.0790407547673979</v>
      </c>
      <c r="G25">
        <f t="shared" si="3"/>
        <v>2.5997631523638331E-3</v>
      </c>
    </row>
    <row r="26" spans="1:7" x14ac:dyDescent="0.35">
      <c r="A26">
        <f t="shared" si="0"/>
        <v>267.7001953125</v>
      </c>
      <c r="B26">
        <f t="shared" si="1"/>
        <v>267.706298828125</v>
      </c>
      <c r="C26">
        <f t="shared" si="4"/>
        <v>267.7032470703125</v>
      </c>
      <c r="D26">
        <f t="shared" si="5"/>
        <v>-2.6310829241538158E-4</v>
      </c>
      <c r="F26">
        <f t="shared" si="2"/>
        <v>4.0780957379764597</v>
      </c>
      <c r="G26">
        <f t="shared" si="3"/>
        <v>2.5991583321817902E-3</v>
      </c>
    </row>
    <row r="27" spans="1:7" x14ac:dyDescent="0.35">
      <c r="A27">
        <f t="shared" si="0"/>
        <v>267.7032470703125</v>
      </c>
      <c r="B27">
        <f t="shared" si="1"/>
        <v>267.706298828125</v>
      </c>
      <c r="C27">
        <f t="shared" ref="C27:C38" si="6">AVERAGE(A27:B27)</f>
        <v>267.70477294921875</v>
      </c>
      <c r="D27">
        <f t="shared" si="5"/>
        <v>2.4621451981374776E-3</v>
      </c>
      <c r="F27">
        <f t="shared" si="2"/>
        <v>4.0785682220301922</v>
      </c>
      <c r="G27">
        <f t="shared" si="3"/>
        <v>2.5994607265474399E-3</v>
      </c>
    </row>
    <row r="28" spans="1:7" x14ac:dyDescent="0.35">
      <c r="A28">
        <f t="shared" si="0"/>
        <v>267.7032470703125</v>
      </c>
      <c r="B28">
        <f t="shared" si="1"/>
        <v>267.70477294921875</v>
      </c>
      <c r="C28">
        <f t="shared" si="6"/>
        <v>267.70401000976563</v>
      </c>
      <c r="D28">
        <f t="shared" si="5"/>
        <v>1.099506259492955E-3</v>
      </c>
      <c r="F28">
        <f t="shared" si="2"/>
        <v>4.0783319739181643</v>
      </c>
      <c r="G28">
        <f t="shared" si="3"/>
        <v>2.5993095254334521E-3</v>
      </c>
    </row>
    <row r="29" spans="1:7" x14ac:dyDescent="0.35">
      <c r="A29">
        <f t="shared" si="0"/>
        <v>267.7032470703125</v>
      </c>
      <c r="B29">
        <f t="shared" si="1"/>
        <v>267.70401000976563</v>
      </c>
      <c r="C29">
        <f t="shared" si="6"/>
        <v>267.70362854003906</v>
      </c>
      <c r="D29">
        <f t="shared" si="5"/>
        <v>4.1819593525360688E-4</v>
      </c>
      <c r="F29">
        <f t="shared" si="2"/>
        <v>4.0782138544260551</v>
      </c>
      <c r="G29">
        <f t="shared" si="3"/>
        <v>2.5992339278248528E-3</v>
      </c>
    </row>
    <row r="30" spans="1:7" x14ac:dyDescent="0.35">
      <c r="A30">
        <f t="shared" si="0"/>
        <v>267.7032470703125</v>
      </c>
      <c r="B30">
        <f t="shared" si="1"/>
        <v>267.70362854003906</v>
      </c>
      <c r="C30">
        <f t="shared" si="6"/>
        <v>267.70343780517578</v>
      </c>
      <c r="D30">
        <f t="shared" si="5"/>
        <v>7.7543059376239398E-5</v>
      </c>
      <c r="F30">
        <f t="shared" si="2"/>
        <v>4.0781547958209474</v>
      </c>
      <c r="G30">
        <f t="shared" si="3"/>
        <v>2.5991961297576324E-3</v>
      </c>
    </row>
    <row r="31" spans="1:7" x14ac:dyDescent="0.35">
      <c r="A31">
        <f t="shared" si="0"/>
        <v>267.7032470703125</v>
      </c>
      <c r="B31">
        <f t="shared" si="1"/>
        <v>267.70343780517578</v>
      </c>
      <c r="C31">
        <f t="shared" si="6"/>
        <v>267.70334243774414</v>
      </c>
      <c r="D31">
        <f t="shared" si="5"/>
        <v>-9.2782807087132824E-5</v>
      </c>
      <c r="F31">
        <f t="shared" si="2"/>
        <v>4.0781252668036263</v>
      </c>
      <c r="G31">
        <f t="shared" si="3"/>
        <v>2.5991772309082893E-3</v>
      </c>
    </row>
    <row r="32" spans="1:7" x14ac:dyDescent="0.35">
      <c r="A32">
        <f t="shared" si="0"/>
        <v>267.70334243774414</v>
      </c>
      <c r="B32">
        <f t="shared" si="1"/>
        <v>267.70343780517578</v>
      </c>
      <c r="C32">
        <f t="shared" si="6"/>
        <v>267.70339012145996</v>
      </c>
      <c r="D32">
        <f t="shared" si="5"/>
        <v>-7.6199215186534275E-6</v>
      </c>
      <c r="F32">
        <f t="shared" si="2"/>
        <v>4.078140031288517</v>
      </c>
      <c r="G32">
        <f t="shared" si="3"/>
        <v>2.5991866803176051E-3</v>
      </c>
    </row>
    <row r="33" spans="1:10" x14ac:dyDescent="0.35">
      <c r="A33">
        <f t="shared" si="0"/>
        <v>267.70339012145996</v>
      </c>
      <c r="B33">
        <f t="shared" si="1"/>
        <v>267.70343780517578</v>
      </c>
      <c r="C33">
        <f t="shared" si="6"/>
        <v>267.70341396331787</v>
      </c>
      <c r="D33">
        <f t="shared" si="5"/>
        <v>3.4961557048518443E-5</v>
      </c>
      <c r="F33">
        <f t="shared" si="2"/>
        <v>4.0781474135487903</v>
      </c>
      <c r="G33">
        <f t="shared" si="3"/>
        <v>2.5991914050337798E-3</v>
      </c>
      <c r="I33" t="s">
        <v>19</v>
      </c>
      <c r="J33">
        <f>C33-273.15</f>
        <v>-5.4465860366821062</v>
      </c>
    </row>
    <row r="34" spans="1:10" x14ac:dyDescent="0.35">
      <c r="A34">
        <f t="shared" si="0"/>
        <v>267.70339012145996</v>
      </c>
      <c r="B34">
        <f t="shared" si="1"/>
        <v>267.70341396331787</v>
      </c>
      <c r="C34">
        <f t="shared" si="6"/>
        <v>267.70340204238892</v>
      </c>
      <c r="D34">
        <f t="shared" si="5"/>
        <v>1.3670814723809599E-5</v>
      </c>
      <c r="F34">
        <f t="shared" si="2"/>
        <v>4.0781437224171677</v>
      </c>
      <c r="G34">
        <f t="shared" si="3"/>
        <v>2.5991890426747323E-3</v>
      </c>
    </row>
    <row r="35" spans="1:10" x14ac:dyDescent="0.35">
      <c r="A35">
        <f t="shared" si="0"/>
        <v>267.70339012145996</v>
      </c>
      <c r="B35">
        <f t="shared" si="1"/>
        <v>267.70340204238892</v>
      </c>
      <c r="C35">
        <f t="shared" si="6"/>
        <v>267.70339608192444</v>
      </c>
      <c r="D35">
        <f t="shared" si="5"/>
        <v>3.02544589203535E-6</v>
      </c>
      <c r="F35">
        <f t="shared" si="2"/>
        <v>4.0781418768524711</v>
      </c>
      <c r="G35">
        <f t="shared" si="3"/>
        <v>2.5991878614959286E-3</v>
      </c>
    </row>
    <row r="36" spans="1:10" x14ac:dyDescent="0.35">
      <c r="A36">
        <f t="shared" si="0"/>
        <v>267.70339012145996</v>
      </c>
      <c r="B36">
        <f t="shared" si="1"/>
        <v>267.70339608192444</v>
      </c>
      <c r="C36">
        <f t="shared" si="6"/>
        <v>267.7033931016922</v>
      </c>
      <c r="D36">
        <f t="shared" si="5"/>
        <v>-2.2972379269958765E-6</v>
      </c>
      <c r="F36">
        <f t="shared" si="2"/>
        <v>4.0781409540704008</v>
      </c>
      <c r="G36">
        <f t="shared" si="3"/>
        <v>2.5991872709067066E-3</v>
      </c>
    </row>
    <row r="37" spans="1:10" x14ac:dyDescent="0.35">
      <c r="A37">
        <f t="shared" si="0"/>
        <v>267.7033931016922</v>
      </c>
      <c r="B37">
        <f t="shared" si="1"/>
        <v>267.70339608192444</v>
      </c>
      <c r="C37">
        <f t="shared" si="6"/>
        <v>267.70339459180832</v>
      </c>
      <c r="D37">
        <f t="shared" si="5"/>
        <v>3.6410386883289902E-7</v>
      </c>
      <c r="F37">
        <f t="shared" si="2"/>
        <v>4.0781414154614133</v>
      </c>
      <c r="G37">
        <f t="shared" si="3"/>
        <v>2.5991875662013035E-3</v>
      </c>
    </row>
    <row r="38" spans="1:10" x14ac:dyDescent="0.35">
      <c r="A38">
        <f t="shared" si="0"/>
        <v>267.7033931016922</v>
      </c>
      <c r="B38">
        <f t="shared" si="1"/>
        <v>267.70339459180832</v>
      </c>
      <c r="C38">
        <f t="shared" si="6"/>
        <v>267.70339384675026</v>
      </c>
      <c r="D38">
        <f t="shared" si="5"/>
        <v>-9.6656708592490759E-7</v>
      </c>
      <c r="F38">
        <f t="shared" si="2"/>
        <v>4.0781411847659017</v>
      </c>
      <c r="G38">
        <f t="shared" si="3"/>
        <v>2.5991874185540011E-3</v>
      </c>
    </row>
    <row r="39" spans="1:10" x14ac:dyDescent="0.35">
      <c r="A39">
        <f t="shared" si="0"/>
        <v>267.70339384675026</v>
      </c>
      <c r="B39">
        <f t="shared" si="1"/>
        <v>267.70339459180832</v>
      </c>
      <c r="C39">
        <f t="shared" ref="C39:C50" si="7">AVERAGE(A39:B39)</f>
        <v>267.70339421927929</v>
      </c>
      <c r="D39">
        <f t="shared" si="5"/>
        <v>-3.0123158012429485E-7</v>
      </c>
      <c r="F39">
        <f t="shared" si="2"/>
        <v>4.0781413001136562</v>
      </c>
      <c r="G39">
        <f t="shared" si="3"/>
        <v>2.5991874923776514E-3</v>
      </c>
    </row>
    <row r="40" spans="1:10" x14ac:dyDescent="0.35">
      <c r="A40">
        <f t="shared" si="0"/>
        <v>267.70339421927929</v>
      </c>
      <c r="B40">
        <f t="shared" si="1"/>
        <v>267.70339459180832</v>
      </c>
      <c r="C40">
        <f t="shared" si="7"/>
        <v>267.7033944055438</v>
      </c>
      <c r="D40">
        <f t="shared" si="5"/>
        <v>3.1436172776011517E-8</v>
      </c>
      <c r="F40">
        <f t="shared" si="2"/>
        <v>4.0781413577875343</v>
      </c>
      <c r="G40">
        <f t="shared" si="3"/>
        <v>2.599187529289477E-3</v>
      </c>
    </row>
    <row r="41" spans="1:10" x14ac:dyDescent="0.35">
      <c r="A41">
        <f t="shared" si="0"/>
        <v>267.70339421927929</v>
      </c>
      <c r="B41">
        <f t="shared" si="1"/>
        <v>267.7033944055438</v>
      </c>
      <c r="C41">
        <f t="shared" si="7"/>
        <v>267.70339431241155</v>
      </c>
      <c r="D41">
        <f t="shared" si="5"/>
        <v>-1.348977320958511E-7</v>
      </c>
      <c r="F41">
        <f t="shared" si="2"/>
        <v>4.0781413289505943</v>
      </c>
      <c r="G41">
        <f t="shared" si="3"/>
        <v>2.5991875108335636E-3</v>
      </c>
    </row>
    <row r="42" spans="1:10" x14ac:dyDescent="0.35">
      <c r="A42">
        <f t="shared" si="0"/>
        <v>267.70339431241155</v>
      </c>
      <c r="B42">
        <f t="shared" si="1"/>
        <v>267.7033944055438</v>
      </c>
      <c r="C42">
        <f t="shared" si="7"/>
        <v>267.70339435897768</v>
      </c>
      <c r="D42">
        <f t="shared" si="5"/>
        <v>-5.173075123821036E-8</v>
      </c>
      <c r="F42">
        <f t="shared" si="2"/>
        <v>4.0781413433690643</v>
      </c>
      <c r="G42">
        <f t="shared" si="3"/>
        <v>2.5991875200615201E-3</v>
      </c>
    </row>
    <row r="43" spans="1:10" x14ac:dyDescent="0.35">
      <c r="A43">
        <f t="shared" si="0"/>
        <v>267.70339435897768</v>
      </c>
      <c r="B43">
        <f t="shared" si="1"/>
        <v>267.7033944055438</v>
      </c>
      <c r="C43">
        <f t="shared" si="7"/>
        <v>267.70339438226074</v>
      </c>
      <c r="D43">
        <f t="shared" si="5"/>
        <v>-1.0147289231099421E-8</v>
      </c>
      <c r="F43">
        <f t="shared" si="2"/>
        <v>4.0781413505782993</v>
      </c>
      <c r="G43">
        <f t="shared" si="3"/>
        <v>2.5991875246754986E-3</v>
      </c>
    </row>
    <row r="44" spans="1:10" x14ac:dyDescent="0.35">
      <c r="A44">
        <f t="shared" si="0"/>
        <v>267.70339438226074</v>
      </c>
      <c r="B44">
        <f t="shared" si="1"/>
        <v>267.7033944055438</v>
      </c>
      <c r="C44">
        <f t="shared" si="7"/>
        <v>267.70339439390227</v>
      </c>
      <c r="D44">
        <f t="shared" si="5"/>
        <v>1.0644441772456048E-8</v>
      </c>
      <c r="F44">
        <f t="shared" si="2"/>
        <v>4.0781413541829163</v>
      </c>
      <c r="G44">
        <f t="shared" si="3"/>
        <v>2.5991875269824874E-3</v>
      </c>
    </row>
    <row r="45" spans="1:10" x14ac:dyDescent="0.35">
      <c r="A45">
        <f t="shared" si="0"/>
        <v>267.70339438226074</v>
      </c>
      <c r="B45">
        <f t="shared" si="1"/>
        <v>267.70339439390227</v>
      </c>
      <c r="C45">
        <f t="shared" si="7"/>
        <v>267.70339438808151</v>
      </c>
      <c r="D45">
        <f t="shared" si="5"/>
        <v>2.4851942725945264E-10</v>
      </c>
      <c r="F45">
        <f t="shared" si="2"/>
        <v>4.0781413523806087</v>
      </c>
      <c r="G45">
        <f t="shared" si="3"/>
        <v>2.5991875258289938E-3</v>
      </c>
    </row>
    <row r="46" spans="1:10" x14ac:dyDescent="0.35">
      <c r="A46">
        <f t="shared" si="0"/>
        <v>267.70339438226074</v>
      </c>
      <c r="B46">
        <f t="shared" si="1"/>
        <v>267.70339438808151</v>
      </c>
      <c r="C46">
        <f t="shared" si="7"/>
        <v>267.70339438517112</v>
      </c>
      <c r="D46">
        <f t="shared" si="5"/>
        <v>-4.9493564802105539E-9</v>
      </c>
      <c r="F46">
        <f t="shared" si="2"/>
        <v>4.078141351479454</v>
      </c>
      <c r="G46">
        <f t="shared" si="3"/>
        <v>2.599187525252246E-3</v>
      </c>
    </row>
    <row r="47" spans="1:10" x14ac:dyDescent="0.35">
      <c r="A47">
        <f t="shared" si="0"/>
        <v>267.70339438517112</v>
      </c>
      <c r="B47">
        <f t="shared" si="1"/>
        <v>267.70339438808151</v>
      </c>
      <c r="C47">
        <f t="shared" si="7"/>
        <v>267.70339438662631</v>
      </c>
      <c r="D47">
        <f t="shared" si="5"/>
        <v>-2.3504185264755506E-9</v>
      </c>
      <c r="F47">
        <f t="shared" si="2"/>
        <v>4.0781413519300314</v>
      </c>
      <c r="G47">
        <f t="shared" si="3"/>
        <v>2.5991875255406199E-3</v>
      </c>
    </row>
    <row r="48" spans="1:10" x14ac:dyDescent="0.35">
      <c r="A48">
        <f t="shared" si="0"/>
        <v>267.70339438662631</v>
      </c>
      <c r="B48">
        <f t="shared" si="1"/>
        <v>267.70339438808151</v>
      </c>
      <c r="C48">
        <f t="shared" si="7"/>
        <v>267.70339438735391</v>
      </c>
      <c r="D48">
        <f t="shared" si="5"/>
        <v>-1.0509779713174794E-9</v>
      </c>
      <c r="F48">
        <f t="shared" si="2"/>
        <v>4.0781413521553196</v>
      </c>
      <c r="G48">
        <f t="shared" si="3"/>
        <v>2.5991875256848062E-3</v>
      </c>
    </row>
    <row r="49" spans="1:7" x14ac:dyDescent="0.35">
      <c r="A49">
        <f t="shared" si="0"/>
        <v>267.70339438735391</v>
      </c>
      <c r="B49">
        <f t="shared" si="1"/>
        <v>267.70339438808151</v>
      </c>
      <c r="C49">
        <f t="shared" si="7"/>
        <v>267.70339438771771</v>
      </c>
      <c r="D49">
        <f t="shared" si="5"/>
        <v>-4.0120085031958297E-10</v>
      </c>
      <c r="F49">
        <f t="shared" si="2"/>
        <v>4.0781413522679637</v>
      </c>
      <c r="G49">
        <f t="shared" si="3"/>
        <v>2.5991875257568996E-3</v>
      </c>
    </row>
    <row r="50" spans="1:7" x14ac:dyDescent="0.35">
      <c r="A50">
        <f t="shared" si="0"/>
        <v>267.70339438771771</v>
      </c>
      <c r="B50">
        <f t="shared" si="1"/>
        <v>267.70339438808151</v>
      </c>
      <c r="C50">
        <f t="shared" si="7"/>
        <v>267.70339438789961</v>
      </c>
      <c r="D50">
        <f t="shared" si="5"/>
        <v>-7.6397554948925972E-11</v>
      </c>
      <c r="F50">
        <f t="shared" si="2"/>
        <v>4.0781413523242858</v>
      </c>
      <c r="G50">
        <f t="shared" si="3"/>
        <v>2.5991875257929467E-3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workbookViewId="0">
      <selection activeCell="G2" sqref="G2"/>
    </sheetView>
  </sheetViews>
  <sheetFormatPr defaultRowHeight="14.5" x14ac:dyDescent="0.35"/>
  <cols>
    <col min="3" max="3" width="15" customWidth="1"/>
    <col min="7" max="7" width="15.36328125" customWidth="1"/>
  </cols>
  <sheetData>
    <row r="1" spans="1:10" x14ac:dyDescent="0.35">
      <c r="A1" t="s">
        <v>6</v>
      </c>
      <c r="F1" t="s">
        <v>5</v>
      </c>
      <c r="G1">
        <f>290.1</f>
        <v>290.10000000000002</v>
      </c>
    </row>
    <row r="2" spans="1:10" x14ac:dyDescent="0.35">
      <c r="A2" t="s">
        <v>7</v>
      </c>
      <c r="B2">
        <v>980</v>
      </c>
      <c r="C2" t="s">
        <v>8</v>
      </c>
      <c r="D2">
        <f>6.112*EXP(17.67*(H2-273.15)/(H2-29.65))</f>
        <v>13.118020049867333</v>
      </c>
      <c r="E2" t="s">
        <v>9</v>
      </c>
      <c r="F2">
        <f>0.622*D2/($B$2-D2)</f>
        <v>8.4388877238546801E-3</v>
      </c>
      <c r="G2" t="s">
        <v>13</v>
      </c>
      <c r="H2">
        <v>284.14999999999998</v>
      </c>
      <c r="I2" t="s">
        <v>12</v>
      </c>
      <c r="J2">
        <v>300.14999999999998</v>
      </c>
    </row>
    <row r="4" spans="1:10" x14ac:dyDescent="0.35">
      <c r="A4" t="s">
        <v>24</v>
      </c>
      <c r="B4" t="s">
        <v>25</v>
      </c>
      <c r="C4" t="s">
        <v>3</v>
      </c>
      <c r="D4" t="s">
        <v>4</v>
      </c>
      <c r="F4" t="s">
        <v>10</v>
      </c>
      <c r="G4" t="s">
        <v>11</v>
      </c>
    </row>
    <row r="5" spans="1:10" x14ac:dyDescent="0.35">
      <c r="A5">
        <f>H2</f>
        <v>284.14999999999998</v>
      </c>
      <c r="B5">
        <f>J2</f>
        <v>300.14999999999998</v>
      </c>
      <c r="C5">
        <f>AVERAGE(A5:B5)</f>
        <v>292.14999999999998</v>
      </c>
      <c r="D5">
        <f>-($J$2-C5-(2500000/1004)*(G5-$F$2))</f>
        <v>6.4883287261333464</v>
      </c>
      <c r="F5">
        <f>6.112*EXP(17.67*(C5-273.15)/(C5-29.65))</f>
        <v>21.960062889013276</v>
      </c>
      <c r="G5">
        <f>0.622*F5/($B$2-F5)</f>
        <v>1.4257400540269832E-2</v>
      </c>
    </row>
    <row r="6" spans="1:10" x14ac:dyDescent="0.35">
      <c r="A6">
        <f t="shared" ref="A6:A44" si="0">IF(D5&lt;0,C5,A5)</f>
        <v>284.14999999999998</v>
      </c>
      <c r="B6">
        <f t="shared" ref="B6:B44" si="1">IF(D5&gt;0,C5,B5)</f>
        <v>292.14999999999998</v>
      </c>
      <c r="C6">
        <f>AVERAGE(A6:B6)</f>
        <v>288.14999999999998</v>
      </c>
      <c r="D6">
        <f t="shared" ref="D6:D44" si="2">-($J$2-C6-(2500000/1004)*(G6-$F$2))</f>
        <v>-5.6147036475755066</v>
      </c>
      <c r="F6">
        <f t="shared" ref="F6:F44" si="3">6.11*EXP(17.67*(C6-273.15)/(C6-29.65))</f>
        <v>17.034918459893689</v>
      </c>
      <c r="G6">
        <f t="shared" ref="G6:G44" si="4">0.622*F6/($B$2-F6)</f>
        <v>1.1003222738988357E-2</v>
      </c>
    </row>
    <row r="7" spans="1:10" x14ac:dyDescent="0.35">
      <c r="A7">
        <f t="shared" si="0"/>
        <v>288.14999999999998</v>
      </c>
      <c r="B7">
        <f t="shared" si="1"/>
        <v>292.14999999999998</v>
      </c>
      <c r="C7">
        <f t="shared" ref="C7:C44" si="5">AVERAGE(A7:B7)</f>
        <v>290.14999999999998</v>
      </c>
      <c r="D7">
        <f t="shared" si="2"/>
        <v>0.19536004817481611</v>
      </c>
      <c r="F7">
        <f t="shared" si="3"/>
        <v>19.357024406646243</v>
      </c>
      <c r="G7">
        <f t="shared" si="4"/>
        <v>1.2533344319201686E-2</v>
      </c>
    </row>
    <row r="8" spans="1:10" x14ac:dyDescent="0.35">
      <c r="A8">
        <f t="shared" si="0"/>
        <v>288.14999999999998</v>
      </c>
      <c r="B8">
        <f t="shared" si="1"/>
        <v>290.14999999999998</v>
      </c>
      <c r="C8">
        <f t="shared" si="5"/>
        <v>289.14999999999998</v>
      </c>
      <c r="D8">
        <f t="shared" si="2"/>
        <v>-2.765472874443029</v>
      </c>
      <c r="F8">
        <f t="shared" si="3"/>
        <v>18.163362976693715</v>
      </c>
      <c r="G8">
        <f t="shared" si="4"/>
        <v>1.174587381747836E-2</v>
      </c>
    </row>
    <row r="9" spans="1:10" x14ac:dyDescent="0.35">
      <c r="A9">
        <f t="shared" si="0"/>
        <v>289.14999999999998</v>
      </c>
      <c r="B9">
        <f t="shared" si="1"/>
        <v>290.14999999999998</v>
      </c>
      <c r="C9">
        <f t="shared" si="5"/>
        <v>289.64999999999998</v>
      </c>
      <c r="D9">
        <f t="shared" si="2"/>
        <v>-1.299379144074873</v>
      </c>
      <c r="F9">
        <f t="shared" si="3"/>
        <v>18.751845191708199</v>
      </c>
      <c r="G9">
        <f t="shared" si="4"/>
        <v>1.2133857059594211E-2</v>
      </c>
    </row>
    <row r="10" spans="1:10" x14ac:dyDescent="0.35">
      <c r="A10">
        <f t="shared" si="0"/>
        <v>289.64999999999998</v>
      </c>
      <c r="B10">
        <f t="shared" si="1"/>
        <v>290.14999999999998</v>
      </c>
      <c r="C10">
        <f t="shared" si="5"/>
        <v>289.89999999999998</v>
      </c>
      <c r="D10">
        <f t="shared" si="2"/>
        <v>-0.55563782246664317</v>
      </c>
      <c r="F10">
        <f t="shared" si="3"/>
        <v>19.052322707099986</v>
      </c>
      <c r="G10">
        <f t="shared" si="4"/>
        <v>1.2332143574352077E-2</v>
      </c>
    </row>
    <row r="11" spans="1:10" x14ac:dyDescent="0.35">
      <c r="A11">
        <f t="shared" si="0"/>
        <v>289.89999999999998</v>
      </c>
      <c r="B11">
        <f t="shared" si="1"/>
        <v>290.14999999999998</v>
      </c>
      <c r="C11">
        <f t="shared" si="5"/>
        <v>290.02499999999998</v>
      </c>
      <c r="D11">
        <f t="shared" si="2"/>
        <v>-0.18105197071433921</v>
      </c>
      <c r="F11">
        <f t="shared" si="3"/>
        <v>19.204142386510103</v>
      </c>
      <c r="G11">
        <f t="shared" si="4"/>
        <v>1.2432377252415801E-2</v>
      </c>
    </row>
    <row r="12" spans="1:10" x14ac:dyDescent="0.35">
      <c r="A12">
        <f t="shared" si="0"/>
        <v>290.02499999999998</v>
      </c>
      <c r="B12">
        <f t="shared" si="1"/>
        <v>290.14999999999998</v>
      </c>
      <c r="C12">
        <f t="shared" si="5"/>
        <v>290.08749999999998</v>
      </c>
      <c r="D12">
        <f t="shared" si="2"/>
        <v>6.9250118049239973E-3</v>
      </c>
      <c r="F12">
        <f t="shared" si="3"/>
        <v>19.28045020890708</v>
      </c>
      <c r="G12">
        <f t="shared" si="4"/>
        <v>1.2482768808595538E-2</v>
      </c>
    </row>
    <row r="13" spans="1:10" x14ac:dyDescent="0.35">
      <c r="A13">
        <f t="shared" si="0"/>
        <v>290.02499999999998</v>
      </c>
      <c r="B13">
        <f t="shared" si="1"/>
        <v>290.08749999999998</v>
      </c>
      <c r="C13">
        <f t="shared" si="5"/>
        <v>290.05624999999998</v>
      </c>
      <c r="D13">
        <f t="shared" si="2"/>
        <v>-8.7120641495065598E-2</v>
      </c>
      <c r="F13">
        <f t="shared" si="3"/>
        <v>19.242263050250248</v>
      </c>
      <c r="G13">
        <f t="shared" si="4"/>
        <v>1.2457550074230262E-2</v>
      </c>
    </row>
    <row r="14" spans="1:10" x14ac:dyDescent="0.35">
      <c r="A14">
        <f t="shared" si="0"/>
        <v>290.05624999999998</v>
      </c>
      <c r="B14">
        <f t="shared" si="1"/>
        <v>290.08749999999998</v>
      </c>
      <c r="C14">
        <f t="shared" si="5"/>
        <v>290.07187499999998</v>
      </c>
      <c r="D14">
        <f t="shared" si="2"/>
        <v>-4.011211717984331E-2</v>
      </c>
      <c r="F14">
        <f t="shared" si="3"/>
        <v>19.261348311536295</v>
      </c>
      <c r="G14">
        <f t="shared" si="4"/>
        <v>1.2470153697595255E-2</v>
      </c>
    </row>
    <row r="15" spans="1:10" x14ac:dyDescent="0.35">
      <c r="A15">
        <f t="shared" si="0"/>
        <v>290.07187499999998</v>
      </c>
      <c r="B15">
        <f t="shared" si="1"/>
        <v>290.08749999999998</v>
      </c>
      <c r="C15">
        <f t="shared" si="5"/>
        <v>290.07968749999998</v>
      </c>
      <c r="D15">
        <f t="shared" si="2"/>
        <v>-1.6597129750250517E-2</v>
      </c>
      <c r="F15">
        <f t="shared" si="3"/>
        <v>19.270897179938473</v>
      </c>
      <c r="G15">
        <f t="shared" si="4"/>
        <v>1.247645981654698E-2</v>
      </c>
    </row>
    <row r="16" spans="1:10" x14ac:dyDescent="0.35">
      <c r="A16">
        <f t="shared" si="0"/>
        <v>290.07968749999998</v>
      </c>
      <c r="B16">
        <f t="shared" si="1"/>
        <v>290.08749999999998</v>
      </c>
      <c r="C16">
        <f t="shared" si="5"/>
        <v>290.08359374999998</v>
      </c>
      <c r="D16">
        <f t="shared" si="2"/>
        <v>-4.8369534233181355E-3</v>
      </c>
      <c r="F16">
        <f t="shared" si="3"/>
        <v>19.275673174255363</v>
      </c>
      <c r="G16">
        <f t="shared" si="4"/>
        <v>1.2479613953359876E-2</v>
      </c>
    </row>
    <row r="17" spans="1:10" x14ac:dyDescent="0.35">
      <c r="A17">
        <f t="shared" si="0"/>
        <v>290.08359374999998</v>
      </c>
      <c r="B17">
        <f t="shared" si="1"/>
        <v>290.08749999999998</v>
      </c>
      <c r="C17">
        <f t="shared" si="5"/>
        <v>290.08554687499998</v>
      </c>
      <c r="D17">
        <f t="shared" si="2"/>
        <v>1.0438055550210379E-3</v>
      </c>
      <c r="F17">
        <f t="shared" si="3"/>
        <v>19.278061561527295</v>
      </c>
      <c r="G17">
        <f t="shared" si="4"/>
        <v>1.2481191291165577E-2</v>
      </c>
    </row>
    <row r="18" spans="1:10" x14ac:dyDescent="0.35">
      <c r="A18">
        <f t="shared" si="0"/>
        <v>290.08359374999998</v>
      </c>
      <c r="B18">
        <f t="shared" si="1"/>
        <v>290.08554687499998</v>
      </c>
      <c r="C18">
        <f t="shared" si="5"/>
        <v>290.08457031249998</v>
      </c>
      <c r="D18">
        <f t="shared" si="2"/>
        <v>-1.896629840201669E-3</v>
      </c>
      <c r="F18">
        <f t="shared" si="3"/>
        <v>19.276867335379357</v>
      </c>
      <c r="G18">
        <f t="shared" si="4"/>
        <v>1.2480402599810855E-2</v>
      </c>
    </row>
    <row r="19" spans="1:10" x14ac:dyDescent="0.35">
      <c r="A19">
        <f t="shared" si="0"/>
        <v>290.08457031249998</v>
      </c>
      <c r="B19">
        <f t="shared" si="1"/>
        <v>290.08554687499998</v>
      </c>
      <c r="C19">
        <f t="shared" si="5"/>
        <v>290.08505859374998</v>
      </c>
      <c r="D19">
        <f t="shared" si="2"/>
        <v>-4.2642611946241971E-4</v>
      </c>
      <c r="F19">
        <f t="shared" si="3"/>
        <v>19.277464440325144</v>
      </c>
      <c r="G19">
        <f t="shared" si="4"/>
        <v>1.2480796939875104E-2</v>
      </c>
    </row>
    <row r="20" spans="1:10" x14ac:dyDescent="0.35">
      <c r="A20">
        <f t="shared" si="0"/>
        <v>290.08505859374998</v>
      </c>
      <c r="B20">
        <f t="shared" si="1"/>
        <v>290.08554687499998</v>
      </c>
      <c r="C20">
        <f t="shared" si="5"/>
        <v>290.08530273437498</v>
      </c>
      <c r="D20">
        <f t="shared" si="2"/>
        <v>3.0868622351576391E-4</v>
      </c>
      <c r="F20">
        <f t="shared" si="3"/>
        <v>19.277762998894151</v>
      </c>
      <c r="G20">
        <f t="shared" si="4"/>
        <v>1.2480994114117044E-2</v>
      </c>
    </row>
    <row r="21" spans="1:10" x14ac:dyDescent="0.35">
      <c r="A21">
        <f t="shared" si="0"/>
        <v>290.08505859374998</v>
      </c>
      <c r="B21">
        <f t="shared" si="1"/>
        <v>290.08530273437498</v>
      </c>
      <c r="C21">
        <f t="shared" si="5"/>
        <v>290.08518066406248</v>
      </c>
      <c r="D21">
        <f t="shared" si="2"/>
        <v>-5.8870821533218987E-5</v>
      </c>
      <c r="F21">
        <f t="shared" si="3"/>
        <v>19.277613719101634</v>
      </c>
      <c r="G21">
        <f t="shared" si="4"/>
        <v>1.2480895526645252E-2</v>
      </c>
    </row>
    <row r="22" spans="1:10" x14ac:dyDescent="0.35">
      <c r="A22">
        <f t="shared" si="0"/>
        <v>290.08518066406248</v>
      </c>
      <c r="B22">
        <f t="shared" si="1"/>
        <v>290.08530273437498</v>
      </c>
      <c r="C22">
        <f t="shared" si="5"/>
        <v>290.08524169921873</v>
      </c>
      <c r="D22">
        <f t="shared" si="2"/>
        <v>1.249074825988572E-4</v>
      </c>
      <c r="F22">
        <f t="shared" si="3"/>
        <v>19.277688358870886</v>
      </c>
      <c r="G22">
        <f t="shared" si="4"/>
        <v>1.2480944820293442E-2</v>
      </c>
    </row>
    <row r="23" spans="1:10" x14ac:dyDescent="0.35">
      <c r="A23">
        <f t="shared" si="0"/>
        <v>290.08518066406248</v>
      </c>
      <c r="B23">
        <f t="shared" si="1"/>
        <v>290.08524169921873</v>
      </c>
      <c r="C23">
        <f t="shared" si="5"/>
        <v>290.0852111816406</v>
      </c>
      <c r="D23">
        <f t="shared" si="2"/>
        <v>3.3018275932050756E-5</v>
      </c>
      <c r="F23">
        <f t="shared" si="3"/>
        <v>19.277651038954506</v>
      </c>
      <c r="G23">
        <f t="shared" si="4"/>
        <v>1.2480920173447419E-2</v>
      </c>
    </row>
    <row r="24" spans="1:10" x14ac:dyDescent="0.35">
      <c r="A24">
        <f t="shared" si="0"/>
        <v>290.08518066406248</v>
      </c>
      <c r="B24">
        <f t="shared" si="1"/>
        <v>290.0852111816406</v>
      </c>
      <c r="C24">
        <f t="shared" si="5"/>
        <v>290.08519592285154</v>
      </c>
      <c r="D24">
        <f t="shared" si="2"/>
        <v>-1.2926286457215497E-5</v>
      </c>
      <c r="F24">
        <f t="shared" si="3"/>
        <v>19.27763237902013</v>
      </c>
      <c r="G24">
        <f t="shared" si="4"/>
        <v>1.2480907850040851E-2</v>
      </c>
    </row>
    <row r="25" spans="1:10" x14ac:dyDescent="0.35">
      <c r="A25">
        <f t="shared" si="0"/>
        <v>290.08519592285154</v>
      </c>
      <c r="B25">
        <f t="shared" si="1"/>
        <v>290.0852111816406</v>
      </c>
      <c r="C25">
        <f t="shared" si="5"/>
        <v>290.08520355224607</v>
      </c>
      <c r="D25">
        <f t="shared" si="2"/>
        <v>1.0045991322371606E-5</v>
      </c>
      <c r="F25">
        <f t="shared" si="3"/>
        <v>19.277641708985332</v>
      </c>
      <c r="G25">
        <f t="shared" si="4"/>
        <v>1.2480914011742764E-2</v>
      </c>
    </row>
    <row r="26" spans="1:10" x14ac:dyDescent="0.35">
      <c r="A26">
        <f t="shared" si="0"/>
        <v>290.08519592285154</v>
      </c>
      <c r="B26">
        <f t="shared" si="1"/>
        <v>290.08520355224607</v>
      </c>
      <c r="C26">
        <f t="shared" si="5"/>
        <v>290.08519973754881</v>
      </c>
      <c r="D26">
        <f t="shared" si="2"/>
        <v>-1.4401484094150874E-6</v>
      </c>
      <c r="F26">
        <f t="shared" si="3"/>
        <v>19.27763704400224</v>
      </c>
      <c r="G26">
        <f t="shared" si="4"/>
        <v>1.2480910930891469E-2</v>
      </c>
    </row>
    <row r="27" spans="1:10" x14ac:dyDescent="0.35">
      <c r="A27">
        <f t="shared" si="0"/>
        <v>290.08519973754881</v>
      </c>
      <c r="B27">
        <f t="shared" si="1"/>
        <v>290.08520355224607</v>
      </c>
      <c r="C27">
        <f t="shared" si="5"/>
        <v>290.08520164489744</v>
      </c>
      <c r="D27">
        <f t="shared" si="2"/>
        <v>4.30292124242726E-6</v>
      </c>
      <c r="F27">
        <f t="shared" si="3"/>
        <v>19.277639376493664</v>
      </c>
      <c r="G27">
        <f t="shared" si="4"/>
        <v>1.2480912471317031E-2</v>
      </c>
    </row>
    <row r="28" spans="1:10" x14ac:dyDescent="0.35">
      <c r="A28">
        <f t="shared" si="0"/>
        <v>290.08519973754881</v>
      </c>
      <c r="B28">
        <f t="shared" si="1"/>
        <v>290.08520164489744</v>
      </c>
      <c r="C28">
        <f t="shared" si="5"/>
        <v>290.08520069122312</v>
      </c>
      <c r="D28">
        <f t="shared" si="2"/>
        <v>1.4313863641035596E-6</v>
      </c>
      <c r="F28">
        <f t="shared" si="3"/>
        <v>19.277638210247922</v>
      </c>
      <c r="G28">
        <f t="shared" si="4"/>
        <v>1.2480911701104229E-2</v>
      </c>
    </row>
    <row r="29" spans="1:10" x14ac:dyDescent="0.35">
      <c r="A29">
        <f t="shared" si="0"/>
        <v>290.08519973754881</v>
      </c>
      <c r="B29">
        <f t="shared" si="1"/>
        <v>290.08520069122312</v>
      </c>
      <c r="C29">
        <f t="shared" si="5"/>
        <v>290.08520021438596</v>
      </c>
      <c r="D29">
        <f t="shared" si="2"/>
        <v>-4.3810413075107135E-9</v>
      </c>
      <c r="F29">
        <f t="shared" si="3"/>
        <v>19.27763762712507</v>
      </c>
      <c r="G29">
        <f t="shared" si="4"/>
        <v>1.2480911315997842E-2</v>
      </c>
    </row>
    <row r="30" spans="1:10" x14ac:dyDescent="0.35">
      <c r="A30">
        <f t="shared" si="0"/>
        <v>290.08520021438596</v>
      </c>
      <c r="B30">
        <f t="shared" si="1"/>
        <v>290.08520069122312</v>
      </c>
      <c r="C30">
        <f t="shared" si="5"/>
        <v>290.08520045280454</v>
      </c>
      <c r="D30">
        <f t="shared" si="2"/>
        <v>7.1350265251624023E-7</v>
      </c>
      <c r="F30">
        <f t="shared" si="3"/>
        <v>19.277637918686491</v>
      </c>
      <c r="G30">
        <f t="shared" si="4"/>
        <v>1.2480911508551032E-2</v>
      </c>
      <c r="I30" t="s">
        <v>20</v>
      </c>
      <c r="J30">
        <f>C30-273.15</f>
        <v>16.935200452804565</v>
      </c>
    </row>
    <row r="31" spans="1:10" x14ac:dyDescent="0.35">
      <c r="A31">
        <f t="shared" si="0"/>
        <v>290.08520021438596</v>
      </c>
      <c r="B31">
        <f t="shared" si="1"/>
        <v>290.08520045280454</v>
      </c>
      <c r="C31">
        <f t="shared" si="5"/>
        <v>290.08520033359525</v>
      </c>
      <c r="D31">
        <f t="shared" si="2"/>
        <v>3.545608073807216E-7</v>
      </c>
      <c r="F31">
        <f t="shared" si="3"/>
        <v>19.277637772905781</v>
      </c>
      <c r="G31">
        <f t="shared" si="4"/>
        <v>1.2480911412274438E-2</v>
      </c>
    </row>
    <row r="32" spans="1:10" x14ac:dyDescent="0.35">
      <c r="A32">
        <f t="shared" si="0"/>
        <v>290.08520021438596</v>
      </c>
      <c r="B32">
        <f t="shared" si="1"/>
        <v>290.08520033359525</v>
      </c>
      <c r="C32">
        <f t="shared" si="5"/>
        <v>290.08520027399061</v>
      </c>
      <c r="D32">
        <f t="shared" si="2"/>
        <v>1.7508988392478386E-7</v>
      </c>
      <c r="F32">
        <f t="shared" si="3"/>
        <v>19.277637700015426</v>
      </c>
      <c r="G32">
        <f t="shared" si="4"/>
        <v>1.248091136413614E-2</v>
      </c>
    </row>
    <row r="33" spans="1:7" x14ac:dyDescent="0.35">
      <c r="A33">
        <f t="shared" si="0"/>
        <v>290.08520021438596</v>
      </c>
      <c r="B33">
        <f t="shared" si="1"/>
        <v>290.08520027399061</v>
      </c>
      <c r="C33">
        <f t="shared" si="5"/>
        <v>290.08520024418829</v>
      </c>
      <c r="D33">
        <f t="shared" si="2"/>
        <v>8.5354422196814994E-8</v>
      </c>
      <c r="F33">
        <f t="shared" si="3"/>
        <v>19.27763766357025</v>
      </c>
      <c r="G33">
        <f t="shared" si="4"/>
        <v>1.2480911340066991E-2</v>
      </c>
    </row>
    <row r="34" spans="1:7" x14ac:dyDescent="0.35">
      <c r="A34">
        <f t="shared" si="0"/>
        <v>290.08520021438596</v>
      </c>
      <c r="B34">
        <f t="shared" si="1"/>
        <v>290.08520024418829</v>
      </c>
      <c r="C34">
        <f t="shared" si="5"/>
        <v>290.08520022928712</v>
      </c>
      <c r="D34">
        <f t="shared" si="2"/>
        <v>4.0486689556473721E-8</v>
      </c>
      <c r="F34">
        <f t="shared" si="3"/>
        <v>19.27763764534766</v>
      </c>
      <c r="G34">
        <f t="shared" si="4"/>
        <v>1.2480911328032416E-2</v>
      </c>
    </row>
    <row r="35" spans="1:7" x14ac:dyDescent="0.35">
      <c r="A35">
        <f t="shared" si="0"/>
        <v>290.08520021438596</v>
      </c>
      <c r="B35">
        <f t="shared" si="1"/>
        <v>290.08520022928712</v>
      </c>
      <c r="C35">
        <f t="shared" si="5"/>
        <v>290.08520022183654</v>
      </c>
      <c r="D35">
        <f t="shared" si="2"/>
        <v>1.8052819683589405E-8</v>
      </c>
      <c r="F35">
        <f t="shared" si="3"/>
        <v>19.277637636236364</v>
      </c>
      <c r="G35">
        <f t="shared" si="4"/>
        <v>1.2480911322015127E-2</v>
      </c>
    </row>
    <row r="36" spans="1:7" x14ac:dyDescent="0.35">
      <c r="A36">
        <f t="shared" si="0"/>
        <v>290.08520021438596</v>
      </c>
      <c r="B36">
        <f t="shared" si="1"/>
        <v>290.08520022183654</v>
      </c>
      <c r="C36">
        <f t="shared" si="5"/>
        <v>290.08520021811125</v>
      </c>
      <c r="D36">
        <f t="shared" si="2"/>
        <v>6.8358900762177655E-9</v>
      </c>
      <c r="F36">
        <f t="shared" si="3"/>
        <v>19.277637631680719</v>
      </c>
      <c r="G36">
        <f t="shared" si="4"/>
        <v>1.2480911319006485E-2</v>
      </c>
    </row>
    <row r="37" spans="1:7" x14ac:dyDescent="0.35">
      <c r="A37">
        <f t="shared" si="0"/>
        <v>290.08520021438596</v>
      </c>
      <c r="B37">
        <f t="shared" si="1"/>
        <v>290.08520021811125</v>
      </c>
      <c r="C37">
        <f t="shared" si="5"/>
        <v>290.08520021624861</v>
      </c>
      <c r="D37">
        <f t="shared" si="2"/>
        <v>1.2274181671045881E-9</v>
      </c>
      <c r="F37">
        <f t="shared" si="3"/>
        <v>19.277637629402889</v>
      </c>
      <c r="G37">
        <f t="shared" si="4"/>
        <v>1.2480911317502161E-2</v>
      </c>
    </row>
    <row r="38" spans="1:7" x14ac:dyDescent="0.35">
      <c r="A38">
        <f t="shared" si="0"/>
        <v>290.08520021438596</v>
      </c>
      <c r="B38">
        <f t="shared" si="1"/>
        <v>290.08520021624861</v>
      </c>
      <c r="C38">
        <f t="shared" si="5"/>
        <v>290.08520021531729</v>
      </c>
      <c r="D38">
        <f t="shared" si="2"/>
        <v>-1.5768062411325445E-9</v>
      </c>
      <c r="F38">
        <f t="shared" si="3"/>
        <v>19.277637628263985</v>
      </c>
      <c r="G38">
        <f t="shared" si="4"/>
        <v>1.2480911316750004E-2</v>
      </c>
    </row>
    <row r="39" spans="1:7" x14ac:dyDescent="0.35">
      <c r="A39">
        <f t="shared" si="0"/>
        <v>290.08520021531729</v>
      </c>
      <c r="B39">
        <f t="shared" si="1"/>
        <v>290.08520021624861</v>
      </c>
      <c r="C39">
        <f t="shared" si="5"/>
        <v>290.08520021578295</v>
      </c>
      <c r="D39">
        <f t="shared" si="2"/>
        <v>-1.7469581337081763E-10</v>
      </c>
      <c r="F39">
        <f t="shared" si="3"/>
        <v>19.277637628833435</v>
      </c>
      <c r="G39">
        <f t="shared" si="4"/>
        <v>1.2480911317126081E-2</v>
      </c>
    </row>
    <row r="40" spans="1:7" x14ac:dyDescent="0.35">
      <c r="A40">
        <f t="shared" si="0"/>
        <v>290.08520021578295</v>
      </c>
      <c r="B40">
        <f t="shared" si="1"/>
        <v>290.08520021624861</v>
      </c>
      <c r="C40">
        <f t="shared" si="5"/>
        <v>290.08520021601578</v>
      </c>
      <c r="D40">
        <f t="shared" si="2"/>
        <v>5.2636828229424282E-10</v>
      </c>
      <c r="F40">
        <f t="shared" si="3"/>
        <v>19.277637629118168</v>
      </c>
      <c r="G40">
        <f t="shared" si="4"/>
        <v>1.2480911317314124E-2</v>
      </c>
    </row>
    <row r="41" spans="1:7" x14ac:dyDescent="0.35">
      <c r="A41">
        <f t="shared" si="0"/>
        <v>290.08520021578295</v>
      </c>
      <c r="B41">
        <f t="shared" si="1"/>
        <v>290.08520021601578</v>
      </c>
      <c r="C41">
        <f t="shared" si="5"/>
        <v>290.08520021589936</v>
      </c>
      <c r="D41">
        <f t="shared" si="2"/>
        <v>1.7583801081855199E-10</v>
      </c>
      <c r="F41">
        <f t="shared" si="3"/>
        <v>19.277637628975803</v>
      </c>
      <c r="G41">
        <f t="shared" si="4"/>
        <v>1.2480911317220103E-2</v>
      </c>
    </row>
    <row r="42" spans="1:7" x14ac:dyDescent="0.35">
      <c r="A42">
        <f t="shared" si="0"/>
        <v>290.08520021578295</v>
      </c>
      <c r="B42">
        <f t="shared" si="1"/>
        <v>290.08520021589936</v>
      </c>
      <c r="C42">
        <f t="shared" si="5"/>
        <v>290.08520021584116</v>
      </c>
      <c r="D42">
        <f t="shared" si="2"/>
        <v>5.702105454474804E-13</v>
      </c>
      <c r="F42">
        <f t="shared" si="3"/>
        <v>19.277637628904621</v>
      </c>
      <c r="G42">
        <f t="shared" si="4"/>
        <v>1.2480911317173092E-2</v>
      </c>
    </row>
    <row r="43" spans="1:7" x14ac:dyDescent="0.35">
      <c r="A43">
        <f t="shared" si="0"/>
        <v>290.08520021578295</v>
      </c>
      <c r="B43">
        <f t="shared" si="1"/>
        <v>290.08520021584116</v>
      </c>
      <c r="C43">
        <f t="shared" si="5"/>
        <v>290.08520021581205</v>
      </c>
      <c r="D43">
        <f t="shared" si="2"/>
        <v>-8.7053919628488075E-11</v>
      </c>
      <c r="F43">
        <f t="shared" si="3"/>
        <v>19.277637628869034</v>
      </c>
      <c r="G43">
        <f t="shared" si="4"/>
        <v>1.248091131714959E-2</v>
      </c>
    </row>
    <row r="44" spans="1:7" x14ac:dyDescent="0.35">
      <c r="A44">
        <f t="shared" si="0"/>
        <v>290.08520021581205</v>
      </c>
      <c r="B44">
        <f t="shared" si="1"/>
        <v>290.08520021584116</v>
      </c>
      <c r="C44">
        <f t="shared" si="5"/>
        <v>290.0852002158266</v>
      </c>
      <c r="D44">
        <f t="shared" si="2"/>
        <v>-4.3241854541520297E-11</v>
      </c>
      <c r="F44">
        <f t="shared" si="3"/>
        <v>19.277637628886826</v>
      </c>
      <c r="G44">
        <f t="shared" si="4"/>
        <v>1.2480911317161341E-2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find sqrt(3)</vt:lpstr>
      <vt:lpstr>find e(x)=3x</vt:lpstr>
      <vt:lpstr>T(p) from theta_e</vt:lpstr>
      <vt:lpstr>wetbulb_iteration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2016-09-10T05:39:11Z</dcterms:created>
  <dcterms:modified xsi:type="dcterms:W3CDTF">2017-04-12T06:44:02Z</dcterms:modified>
</cp:coreProperties>
</file>